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ropietarios" sheetId="1" state="visible" r:id="rId1"/>
    <sheet xmlns:r="http://schemas.openxmlformats.org/officeDocument/2006/relationships" name="Cuotas 2026" sheetId="2" state="visible" r:id="rId2"/>
    <sheet xmlns:r="http://schemas.openxmlformats.org/officeDocument/2006/relationships" name="Ajustes" sheetId="3" state="visible" r:id="rId3"/>
    <sheet xmlns:r="http://schemas.openxmlformats.org/officeDocument/2006/relationships"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"/>
    <numFmt numFmtId="165" formatCode="&quot;$&quot;#,##0"/>
    <numFmt numFmtId="166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i val="1"/>
      <color rgb="006B7A79"/>
      <sz val="9"/>
    </font>
    <font>
      <b val="1"/>
    </font>
    <font>
      <b val="1"/>
      <color rgb="000F8B83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5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0" fontId="0" fillId="3" borderId="0" pivotButton="0" quotePrefix="0" xfId="0"/>
    <xf numFmtId="10" fontId="0" fillId="0" borderId="0" pivotButton="0" quotePrefix="0" xfId="0"/>
    <xf numFmtId="0" fontId="4" fillId="0" borderId="0" pivotButton="0" quotePrefix="0" xfId="0"/>
    <xf numFmtId="10" fontId="5" fillId="0" borderId="0" pivotButton="0" quotePrefix="0" xfId="0"/>
    <xf numFmtId="165" fontId="5" fillId="0" borderId="0" pivotButton="0" quotePrefix="0" xfId="0"/>
    <xf numFmtId="1" fontId="5" fillId="0" borderId="0" pivotButton="0" quotePrefix="0" xfId="0"/>
    <xf numFmtId="166" fontId="0" fillId="0" borderId="0" pivotButton="0" quotePrefix="0" xfId="0"/>
    <xf numFmtId="1" fontId="0" fillId="3" borderId="0" pivotButton="0" quotePrefix="0" xfId="0"/>
    <xf numFmtId="165" fontId="0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8" customWidth="1" min="3" max="3"/>
    <col width="14" customWidth="1" min="4" max="4"/>
    <col width="10" customWidth="1" min="5" max="5"/>
    <col width="12" customWidth="1" min="6" max="6"/>
    <col width="18" customWidth="1" min="7" max="7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unidad</t>
        </is>
      </c>
      <c r="G1" s="2" t="inlineStr">
        <is>
          <t>cedula_o_nit</t>
        </is>
      </c>
    </row>
    <row r="2">
      <c r="A2" t="inlineStr">
        <is>
          <t>Martha Lucía Ortiz</t>
        </is>
      </c>
      <c r="B2" t="inlineStr">
        <is>
          <t>+57 300 214 5566</t>
        </is>
      </c>
      <c r="C2" t="inlineStr">
        <is>
          <t>martha.ortiz@ejemplo.com</t>
        </is>
      </c>
      <c r="D2" s="3">
        <f>IF(A2="","",'Cuotas 2026'!V3)</f>
        <v/>
      </c>
      <c r="E2">
        <f>IF(A2="","",IF('Cuotas 2026'!V3&gt;0,"vencido","activo"))</f>
        <v/>
      </c>
      <c r="F2" t="inlineStr">
        <is>
          <t>Apto 101</t>
        </is>
      </c>
      <c r="G2" t="inlineStr">
        <is>
          <t>C.C. 41.765.230</t>
        </is>
      </c>
    </row>
    <row r="3">
      <c r="A3" t="inlineStr">
        <is>
          <t>Andrés Felipe Cárdenas</t>
        </is>
      </c>
      <c r="B3" t="inlineStr">
        <is>
          <t>+57 311 482 9031</t>
        </is>
      </c>
      <c r="C3" t="inlineStr">
        <is>
          <t>andres.cardenas@ejemplo.com</t>
        </is>
      </c>
      <c r="D3" s="3">
        <f>IF(A3="","",'Cuotas 2026'!V4)</f>
        <v/>
      </c>
      <c r="E3">
        <f>IF(A3="","",IF('Cuotas 2026'!V4&gt;0,"vencido","activo"))</f>
        <v/>
      </c>
      <c r="F3" t="inlineStr">
        <is>
          <t>Apto 102</t>
        </is>
      </c>
      <c r="G3" t="inlineStr">
        <is>
          <t>C.C. 80.123.456</t>
        </is>
      </c>
    </row>
    <row r="4">
      <c r="A4" t="inlineStr">
        <is>
          <t>Carolina Vélez Uribe</t>
        </is>
      </c>
      <c r="B4" t="inlineStr">
        <is>
          <t>+57 315 908 1122</t>
        </is>
      </c>
      <c r="C4" t="inlineStr"/>
      <c r="D4" s="3">
        <f>IF(A4="","",'Cuotas 2026'!V5)</f>
        <v/>
      </c>
      <c r="E4">
        <f>IF(A4="","",IF('Cuotas 2026'!V5&gt;0,"vencido","activo"))</f>
        <v/>
      </c>
      <c r="F4" t="inlineStr">
        <is>
          <t>Apto 201</t>
        </is>
      </c>
      <c r="G4" t="inlineStr">
        <is>
          <t>C.C. 52.987.123</t>
        </is>
      </c>
    </row>
    <row r="5">
      <c r="A5" t="inlineStr">
        <is>
          <t>Jorge Iván Mejía</t>
        </is>
      </c>
      <c r="B5" t="inlineStr">
        <is>
          <t>+57 320 377 4410</t>
        </is>
      </c>
      <c r="C5" t="inlineStr">
        <is>
          <t>jorge.mejia@ejemplo.com</t>
        </is>
      </c>
      <c r="D5" s="3">
        <f>IF(A5="","",'Cuotas 2026'!V6)</f>
        <v/>
      </c>
      <c r="E5">
        <f>IF(A5="","",IF('Cuotas 2026'!V6&gt;0,"vencido","activo"))</f>
        <v/>
      </c>
      <c r="F5" t="inlineStr">
        <is>
          <t>Apto 202</t>
        </is>
      </c>
      <c r="G5" t="inlineStr">
        <is>
          <t>C.C. 79.456.789</t>
        </is>
      </c>
    </row>
    <row r="6">
      <c r="A6" t="inlineStr">
        <is>
          <t>Inversiones Duarte S.A.S.</t>
        </is>
      </c>
      <c r="B6" t="inlineStr">
        <is>
          <t>+57 601 638 2040</t>
        </is>
      </c>
      <c r="C6" t="inlineStr">
        <is>
          <t>contabilidad@ejemplo.com</t>
        </is>
      </c>
      <c r="D6" s="3">
        <f>IF(A6="","",'Cuotas 2026'!V7)</f>
        <v/>
      </c>
      <c r="E6">
        <f>IF(A6="","",IF('Cuotas 2026'!V7&gt;0,"vencido","activo"))</f>
        <v/>
      </c>
      <c r="F6" t="inlineStr">
        <is>
          <t>Apto 301</t>
        </is>
      </c>
      <c r="G6" t="inlineStr">
        <is>
          <t>NIT 901.345.678-2</t>
        </is>
      </c>
    </row>
    <row r="7">
      <c r="A7" t="inlineStr">
        <is>
          <t>Sandra Patricia Rojas</t>
        </is>
      </c>
      <c r="B7" t="inlineStr">
        <is>
          <t>+57 318 560 7788</t>
        </is>
      </c>
      <c r="C7" t="inlineStr">
        <is>
          <t>sandra.rojas@ejemplo.com</t>
        </is>
      </c>
      <c r="D7" s="3">
        <f>IF(A7="","",'Cuotas 2026'!V8)</f>
        <v/>
      </c>
      <c r="E7">
        <f>IF(A7="","",IF('Cuotas 2026'!V8&gt;0,"vencido","activo"))</f>
        <v/>
      </c>
      <c r="F7" t="inlineStr">
        <is>
          <t>Apto 302</t>
        </is>
      </c>
      <c r="G7" t="inlineStr">
        <is>
          <t>C.C. 1.032.456.789</t>
        </is>
      </c>
    </row>
    <row r="8">
      <c r="A8" t="inlineStr">
        <is>
          <t>Felipe Arango Soto</t>
        </is>
      </c>
      <c r="B8" t="inlineStr">
        <is>
          <t>+57 304 112 6655</t>
        </is>
      </c>
      <c r="C8" t="inlineStr"/>
      <c r="D8" s="3">
        <f>IF(A8="","",'Cuotas 2026'!V9)</f>
        <v/>
      </c>
      <c r="E8">
        <f>IF(A8="","",IF('Cuotas 2026'!V9&gt;0,"vencido","activo"))</f>
        <v/>
      </c>
      <c r="F8" t="inlineStr">
        <is>
          <t>Apto 401</t>
        </is>
      </c>
      <c r="G8" t="inlineStr">
        <is>
          <t>C.C. 1.020.765.432</t>
        </is>
      </c>
    </row>
    <row r="9">
      <c r="A9" t="inlineStr">
        <is>
          <t>Gloria Inés Herrera</t>
        </is>
      </c>
      <c r="B9" t="inlineStr">
        <is>
          <t>+57 313 745 2299</t>
        </is>
      </c>
      <c r="C9" t="inlineStr">
        <is>
          <t>gloria.herrera@ejemplo.com</t>
        </is>
      </c>
      <c r="D9" s="3">
        <f>IF(A9="","",'Cuotas 2026'!V10)</f>
        <v/>
      </c>
      <c r="E9">
        <f>IF(A9="","",IF('Cuotas 2026'!V10&gt;0,"vencido","activo"))</f>
        <v/>
      </c>
      <c r="F9" t="inlineStr">
        <is>
          <t>Apto 402</t>
        </is>
      </c>
      <c r="G9" t="inlineStr">
        <is>
          <t>C.C. 39.654.321</t>
        </is>
      </c>
    </row>
    <row r="10">
      <c r="D10" s="3">
        <f>IF(A10="","",'Cuotas 2026'!V11)</f>
        <v/>
      </c>
      <c r="E10">
        <f>IF(A10="","",IF('Cuotas 2026'!V11&gt;0,"vencido","activo"))</f>
        <v/>
      </c>
    </row>
    <row r="11">
      <c r="D11" s="3">
        <f>IF(A11="","",'Cuotas 2026'!V12)</f>
        <v/>
      </c>
      <c r="E11">
        <f>IF(A11="","",IF('Cuotas 2026'!V12&gt;0,"vencido","activo"))</f>
        <v/>
      </c>
    </row>
    <row r="12">
      <c r="D12" s="3">
        <f>IF(A12="","",'Cuotas 2026'!V13)</f>
        <v/>
      </c>
      <c r="E12">
        <f>IF(A12="","",IF('Cuotas 2026'!V13&gt;0,"vencido","activo"))</f>
        <v/>
      </c>
    </row>
    <row r="13">
      <c r="D13" s="3">
        <f>IF(A13="","",'Cuotas 2026'!V14)</f>
        <v/>
      </c>
      <c r="E13">
        <f>IF(A13="","",IF('Cuotas 2026'!V14&gt;0,"vencido","activo"))</f>
        <v/>
      </c>
    </row>
    <row r="14">
      <c r="D14" s="3">
        <f>IF(A14="","",'Cuotas 2026'!V15)</f>
        <v/>
      </c>
      <c r="E14">
        <f>IF(A14="","",IF('Cuotas 2026'!V15&gt;0,"vencido","activo"))</f>
        <v/>
      </c>
    </row>
    <row r="15">
      <c r="D15" s="3">
        <f>IF(A15="","",'Cuotas 2026'!V16)</f>
        <v/>
      </c>
      <c r="E15">
        <f>IF(A15="","",IF('Cuotas 2026'!V16&gt;0,"vencido","activo"))</f>
        <v/>
      </c>
    </row>
    <row r="16">
      <c r="D16" s="3">
        <f>IF(A16="","",'Cuotas 2026'!V17)</f>
        <v/>
      </c>
      <c r="E16">
        <f>IF(A16="","",IF('Cuotas 2026'!V17&gt;0,"vencido","activo"))</f>
        <v/>
      </c>
    </row>
    <row r="17">
      <c r="D17" s="3">
        <f>IF(A17="","",'Cuotas 2026'!V18)</f>
        <v/>
      </c>
      <c r="E17">
        <f>IF(A17="","",IF('Cuotas 2026'!V18&gt;0,"vencido","activo"))</f>
        <v/>
      </c>
    </row>
    <row r="18">
      <c r="D18" s="3">
        <f>IF(A18="","",'Cuotas 2026'!V19)</f>
        <v/>
      </c>
      <c r="E18">
        <f>IF(A18="","",IF('Cuotas 2026'!V19&gt;0,"vencido","activo"))</f>
        <v/>
      </c>
    </row>
    <row r="19">
      <c r="D19" s="3">
        <f>IF(A19="","",'Cuotas 2026'!V20)</f>
        <v/>
      </c>
      <c r="E19">
        <f>IF(A19="","",IF('Cuotas 2026'!V20&gt;0,"vencido","activo"))</f>
        <v/>
      </c>
    </row>
    <row r="20">
      <c r="D20" s="3">
        <f>IF(A20="","",'Cuotas 2026'!V21)</f>
        <v/>
      </c>
      <c r="E20">
        <f>IF(A20="","",IF('Cuotas 2026'!V21&gt;0,"vencido","activo"))</f>
        <v/>
      </c>
    </row>
    <row r="21">
      <c r="D21" s="3">
        <f>IF(A21="","",'Cuotas 2026'!V22)</f>
        <v/>
      </c>
      <c r="E21">
        <f>IF(A21="","",IF('Cuotas 2026'!V22&gt;0,"vencido","activo"))</f>
        <v/>
      </c>
    </row>
    <row r="22">
      <c r="D22" s="3">
        <f>IF(A22="","",'Cuotas 2026'!V23)</f>
        <v/>
      </c>
      <c r="E22">
        <f>IF(A22="","",IF('Cuotas 2026'!V23&gt;0,"vencido","activo"))</f>
        <v/>
      </c>
    </row>
    <row r="23">
      <c r="D23" s="3">
        <f>IF(A23="","",'Cuotas 2026'!V24)</f>
        <v/>
      </c>
      <c r="E23">
        <f>IF(A23="","",IF('Cuotas 2026'!V24&gt;0,"vencido","activo"))</f>
        <v/>
      </c>
    </row>
    <row r="24">
      <c r="D24" s="3">
        <f>IF(A24="","",'Cuotas 2026'!V25)</f>
        <v/>
      </c>
      <c r="E24">
        <f>IF(A24="","",IF('Cuotas 2026'!V25&gt;0,"vencido","activo"))</f>
        <v/>
      </c>
    </row>
    <row r="25">
      <c r="D25" s="3">
        <f>IF(A25="","",'Cuotas 2026'!V26)</f>
        <v/>
      </c>
      <c r="E25">
        <f>IF(A25="","",IF('Cuotas 2026'!V26&gt;0,"vencido","activo"))</f>
        <v/>
      </c>
    </row>
    <row r="26">
      <c r="D26" s="3">
        <f>IF(A26="","",'Cuotas 2026'!V27)</f>
        <v/>
      </c>
      <c r="E26">
        <f>IF(A26="","",IF('Cuotas 2026'!V27&gt;0,"vencido","activo"))</f>
        <v/>
      </c>
    </row>
    <row r="27">
      <c r="D27" s="3">
        <f>IF(A27="","",'Cuotas 2026'!V28)</f>
        <v/>
      </c>
      <c r="E27">
        <f>IF(A27="","",IF('Cuotas 2026'!V28&gt;0,"vencido","activo"))</f>
        <v/>
      </c>
    </row>
    <row r="28">
      <c r="D28" s="3">
        <f>IF(A28="","",'Cuotas 2026'!V29)</f>
        <v/>
      </c>
      <c r="E28">
        <f>IF(A28="","",IF('Cuotas 2026'!V29&gt;0,"vencido","activo"))</f>
        <v/>
      </c>
    </row>
    <row r="29">
      <c r="D29" s="3">
        <f>IF(A29="","",'Cuotas 2026'!V30)</f>
        <v/>
      </c>
      <c r="E29">
        <f>IF(A29="","",IF('Cuotas 2026'!V30&gt;0,"vencido","activo"))</f>
        <v/>
      </c>
    </row>
    <row r="30">
      <c r="D30" s="3">
        <f>IF(A30="","",'Cuotas 2026'!V31)</f>
        <v/>
      </c>
      <c r="E30">
        <f>IF(A30="","",IF('Cuotas 2026'!V31&gt;0,"vencido","activo"))</f>
        <v/>
      </c>
    </row>
    <row r="31">
      <c r="D31" s="3">
        <f>IF(A31="","",'Cuotas 2026'!V32)</f>
        <v/>
      </c>
      <c r="E31">
        <f>IF(A31="","",IF('Cuotas 2026'!V32&gt;0,"vencido","activo"))</f>
        <v/>
      </c>
    </row>
    <row r="32">
      <c r="D32" s="3">
        <f>IF(A32="","",'Cuotas 2026'!V33)</f>
        <v/>
      </c>
      <c r="E32">
        <f>IF(A32="","",IF('Cuotas 2026'!V33&gt;0,"vencido","activo"))</f>
        <v/>
      </c>
    </row>
    <row r="33">
      <c r="D33" s="3">
        <f>IF(A33="","",'Cuotas 2026'!V34)</f>
        <v/>
      </c>
      <c r="E33">
        <f>IF(A33="","",IF('Cuotas 2026'!V34&gt;0,"vencido","activo"))</f>
        <v/>
      </c>
    </row>
    <row r="34">
      <c r="D34" s="3">
        <f>IF(A34="","",'Cuotas 2026'!V35)</f>
        <v/>
      </c>
      <c r="E34">
        <f>IF(A34="","",IF('Cuotas 2026'!V35&gt;0,"vencido","activo"))</f>
        <v/>
      </c>
    </row>
    <row r="35">
      <c r="D35" s="3">
        <f>IF(A35="","",'Cuotas 2026'!V36)</f>
        <v/>
      </c>
      <c r="E35">
        <f>IF(A35="","",IF('Cuotas 2026'!V36&gt;0,"vencido","activo"))</f>
        <v/>
      </c>
    </row>
    <row r="36">
      <c r="D36" s="3">
        <f>IF(A36="","",'Cuotas 2026'!V37)</f>
        <v/>
      </c>
      <c r="E36">
        <f>IF(A36="","",IF('Cuotas 2026'!V37&gt;0,"vencido","activo"))</f>
        <v/>
      </c>
    </row>
    <row r="37">
      <c r="D37" s="3">
        <f>IF(A37="","",'Cuotas 2026'!V38)</f>
        <v/>
      </c>
      <c r="E37">
        <f>IF(A37="","",IF('Cuotas 2026'!V38&gt;0,"vencido","activo"))</f>
        <v/>
      </c>
    </row>
    <row r="38">
      <c r="D38" s="3">
        <f>IF(A38="","",'Cuotas 2026'!V39)</f>
        <v/>
      </c>
      <c r="E38">
        <f>IF(A38="","",IF('Cuotas 2026'!V39&gt;0,"vencido","activo"))</f>
        <v/>
      </c>
    </row>
    <row r="39">
      <c r="D39" s="3">
        <f>IF(A39="","",'Cuotas 2026'!V40)</f>
        <v/>
      </c>
      <c r="E39">
        <f>IF(A39="","",IF('Cuotas 2026'!V40&gt;0,"vencido","activo"))</f>
        <v/>
      </c>
    </row>
    <row r="40">
      <c r="D40" s="3">
        <f>IF(A40="","",'Cuotas 2026'!V41)</f>
        <v/>
      </c>
      <c r="E40">
        <f>IF(A40="","",IF('Cuotas 2026'!V41&gt;0,"vencido","activo"))</f>
        <v/>
      </c>
    </row>
    <row r="41">
      <c r="D41" s="3">
        <f>IF(A41="","",'Cuotas 2026'!V42)</f>
        <v/>
      </c>
      <c r="E41">
        <f>IF(A41="","",IF('Cuotas 2026'!V42&gt;0,"vencido","activo"))</f>
        <v/>
      </c>
    </row>
    <row r="42">
      <c r="D42" s="3">
        <f>IF(A42="","",'Cuotas 2026'!V43)</f>
        <v/>
      </c>
      <c r="E42">
        <f>IF(A42="","",IF('Cuotas 2026'!V43&gt;0,"vencido","activo"))</f>
        <v/>
      </c>
    </row>
    <row r="43">
      <c r="D43" s="3">
        <f>IF(A43="","",'Cuotas 2026'!V44)</f>
        <v/>
      </c>
      <c r="E43">
        <f>IF(A43="","",IF('Cuotas 2026'!V44&gt;0,"vencido","activo"))</f>
        <v/>
      </c>
    </row>
    <row r="44">
      <c r="D44" s="3">
        <f>IF(A44="","",'Cuotas 2026'!V45)</f>
        <v/>
      </c>
      <c r="E44">
        <f>IF(A44="","",IF('Cuotas 2026'!V45&gt;0,"vencido","activo"))</f>
        <v/>
      </c>
    </row>
    <row r="45">
      <c r="D45" s="3">
        <f>IF(A45="","",'Cuotas 2026'!V46)</f>
        <v/>
      </c>
      <c r="E45">
        <f>IF(A45="","",IF('Cuotas 2026'!V46&gt;0,"vencido","activo"))</f>
        <v/>
      </c>
    </row>
    <row r="46">
      <c r="D46" s="3">
        <f>IF(A46="","",'Cuotas 2026'!V47)</f>
        <v/>
      </c>
      <c r="E46">
        <f>IF(A46="","",IF('Cuotas 2026'!V47&gt;0,"vencido","activo"))</f>
        <v/>
      </c>
    </row>
    <row r="47">
      <c r="D47" s="3">
        <f>IF(A47="","",'Cuotas 2026'!V48)</f>
        <v/>
      </c>
      <c r="E47">
        <f>IF(A47="","",IF('Cuotas 2026'!V48&gt;0,"vencido","activo"))</f>
        <v/>
      </c>
    </row>
    <row r="48">
      <c r="D48" s="3">
        <f>IF(A48="","",'Cuotas 2026'!V49)</f>
        <v/>
      </c>
      <c r="E48">
        <f>IF(A48="","",IF('Cuotas 2026'!V49&gt;0,"vencido","activo"))</f>
        <v/>
      </c>
    </row>
    <row r="49">
      <c r="D49" s="3">
        <f>IF(A49="","",'Cuotas 2026'!V50)</f>
        <v/>
      </c>
      <c r="E49">
        <f>IF(A49="","",IF('Cuotas 2026'!V50&gt;0,"vencido","activo"))</f>
        <v/>
      </c>
    </row>
    <row r="50">
      <c r="D50" s="3">
        <f>IF(A50="","",'Cuotas 2026'!V51)</f>
        <v/>
      </c>
      <c r="E50">
        <f>IF(A50="","",IF('Cuotas 2026'!V51&gt;0,"vencido","activo"))</f>
        <v/>
      </c>
    </row>
    <row r="51">
      <c r="D51" s="3">
        <f>IF(A51="","",'Cuotas 2026'!V52)</f>
        <v/>
      </c>
      <c r="E51">
        <f>IF(A51="","",IF('Cuotas 2026'!V52&gt;0,"vencido","activo"))</f>
        <v/>
      </c>
    </row>
    <row r="52">
      <c r="D52" s="3">
        <f>IF(A52="","",'Cuotas 2026'!V53)</f>
        <v/>
      </c>
      <c r="E52">
        <f>IF(A52="","",IF('Cuotas 2026'!V53&gt;0,"vencido","activo"))</f>
        <v/>
      </c>
    </row>
    <row r="53">
      <c r="D53" s="3">
        <f>IF(A53="","",'Cuotas 2026'!V54)</f>
        <v/>
      </c>
      <c r="E53">
        <f>IF(A53="","",IF('Cuotas 2026'!V54&gt;0,"vencido","activo"))</f>
        <v/>
      </c>
    </row>
    <row r="54">
      <c r="D54" s="3">
        <f>IF(A54="","",'Cuotas 2026'!V55)</f>
        <v/>
      </c>
      <c r="E54">
        <f>IF(A54="","",IF('Cuotas 2026'!V55&gt;0,"vencido","activo"))</f>
        <v/>
      </c>
    </row>
    <row r="55">
      <c r="D55" s="3">
        <f>IF(A55="","",'Cuotas 2026'!V56)</f>
        <v/>
      </c>
      <c r="E55">
        <f>IF(A55="","",IF('Cuotas 2026'!V56&gt;0,"vencido","activo"))</f>
        <v/>
      </c>
    </row>
    <row r="56">
      <c r="D56" s="3">
        <f>IF(A56="","",'Cuotas 2026'!V57)</f>
        <v/>
      </c>
      <c r="E56">
        <f>IF(A56="","",IF('Cuotas 2026'!V57&gt;0,"vencido","activo"))</f>
        <v/>
      </c>
    </row>
    <row r="57">
      <c r="D57" s="3">
        <f>IF(A57="","",'Cuotas 2026'!V58)</f>
        <v/>
      </c>
      <c r="E57">
        <f>IF(A57="","",IF('Cuotas 2026'!V58&gt;0,"vencido","activo"))</f>
        <v/>
      </c>
    </row>
    <row r="58">
      <c r="D58" s="3">
        <f>IF(A58="","",'Cuotas 2026'!V59)</f>
        <v/>
      </c>
      <c r="E58">
        <f>IF(A58="","",IF('Cuotas 2026'!V59&gt;0,"vencido","activo"))</f>
        <v/>
      </c>
    </row>
    <row r="59">
      <c r="D59" s="3">
        <f>IF(A59="","",'Cuotas 2026'!V60)</f>
        <v/>
      </c>
      <c r="E59">
        <f>IF(A59="","",IF('Cuotas 2026'!V60&gt;0,"vencido","activo"))</f>
        <v/>
      </c>
    </row>
    <row r="60">
      <c r="D60" s="3">
        <f>IF(A60="","",'Cuotas 2026'!V61)</f>
        <v/>
      </c>
      <c r="E60">
        <f>IF(A60="","",IF('Cuotas 2026'!V61&gt;0,"vencido","activo"))</f>
        <v/>
      </c>
    </row>
    <row r="61">
      <c r="D61" s="3">
        <f>IF(A61="","",'Cuotas 2026'!V62)</f>
        <v/>
      </c>
      <c r="E61">
        <f>IF(A61="","",IF('Cuotas 2026'!V62&gt;0,"vencido","activo"))</f>
        <v/>
      </c>
    </row>
    <row r="62">
      <c r="D62" s="3">
        <f>IF(A62="","",'Cuotas 2026'!V63)</f>
        <v/>
      </c>
      <c r="E62">
        <f>IF(A62="","",IF('Cuotas 2026'!V63&gt;0,"vencido","activo"))</f>
        <v/>
      </c>
    </row>
    <row r="63">
      <c r="D63" s="3">
        <f>IF(A63="","",'Cuotas 2026'!V64)</f>
        <v/>
      </c>
      <c r="E63">
        <f>IF(A63="","",IF('Cuotas 2026'!V64&gt;0,"vencido","activo"))</f>
        <v/>
      </c>
    </row>
    <row r="64">
      <c r="D64" s="3">
        <f>IF(A64="","",'Cuotas 2026'!V65)</f>
        <v/>
      </c>
      <c r="E64">
        <f>IF(A64="","",IF('Cuotas 2026'!V65&gt;0,"vencido","activo"))</f>
        <v/>
      </c>
    </row>
    <row r="65">
      <c r="D65" s="3">
        <f>IF(A65="","",'Cuotas 2026'!V66)</f>
        <v/>
      </c>
      <c r="E65">
        <f>IF(A65="","",IF('Cuotas 2026'!V66&gt;0,"vencido","activo"))</f>
        <v/>
      </c>
    </row>
    <row r="66">
      <c r="D66" s="3">
        <f>IF(A66="","",'Cuotas 2026'!V67)</f>
        <v/>
      </c>
      <c r="E66">
        <f>IF(A66="","",IF('Cuotas 2026'!V67&gt;0,"vencido","activo"))</f>
        <v/>
      </c>
    </row>
    <row r="67">
      <c r="D67" s="3">
        <f>IF(A67="","",'Cuotas 2026'!V68)</f>
        <v/>
      </c>
      <c r="E67">
        <f>IF(A67="","",IF('Cuotas 2026'!V68&gt;0,"vencido","activo"))</f>
        <v/>
      </c>
    </row>
    <row r="68">
      <c r="D68" s="3">
        <f>IF(A68="","",'Cuotas 2026'!V69)</f>
        <v/>
      </c>
      <c r="E68">
        <f>IF(A68="","",IF('Cuotas 2026'!V69&gt;0,"vencido","activo"))</f>
        <v/>
      </c>
    </row>
    <row r="69">
      <c r="D69" s="3">
        <f>IF(A69="","",'Cuotas 2026'!V70)</f>
        <v/>
      </c>
      <c r="E69">
        <f>IF(A69="","",IF('Cuotas 2026'!V70&gt;0,"vencido","activo"))</f>
        <v/>
      </c>
    </row>
    <row r="70">
      <c r="D70" s="3">
        <f>IF(A70="","",'Cuotas 2026'!V71)</f>
        <v/>
      </c>
      <c r="E70">
        <f>IF(A70="","",IF('Cuotas 2026'!V71&gt;0,"vencido","activo"))</f>
        <v/>
      </c>
    </row>
    <row r="71">
      <c r="D71" s="3">
        <f>IF(A71="","",'Cuotas 2026'!V72)</f>
        <v/>
      </c>
      <c r="E71">
        <f>IF(A71="","",IF('Cuotas 2026'!V72&gt;0,"vencido","activo"))</f>
        <v/>
      </c>
    </row>
    <row r="72">
      <c r="D72" s="3">
        <f>IF(A72="","",'Cuotas 2026'!V73)</f>
        <v/>
      </c>
      <c r="E72">
        <f>IF(A72="","",IF('Cuotas 2026'!V73&gt;0,"vencido","activo"))</f>
        <v/>
      </c>
    </row>
    <row r="73">
      <c r="D73" s="3">
        <f>IF(A73="","",'Cuotas 2026'!V74)</f>
        <v/>
      </c>
      <c r="E73">
        <f>IF(A73="","",IF('Cuotas 2026'!V74&gt;0,"vencido","activo"))</f>
        <v/>
      </c>
    </row>
    <row r="74">
      <c r="D74" s="3">
        <f>IF(A74="","",'Cuotas 2026'!V75)</f>
        <v/>
      </c>
      <c r="E74">
        <f>IF(A74="","",IF('Cuotas 2026'!V75&gt;0,"vencido","activo"))</f>
        <v/>
      </c>
    </row>
    <row r="75">
      <c r="D75" s="3">
        <f>IF(A75="","",'Cuotas 2026'!V76)</f>
        <v/>
      </c>
      <c r="E75">
        <f>IF(A75="","",IF('Cuotas 2026'!V76&gt;0,"vencido","activo"))</f>
        <v/>
      </c>
    </row>
    <row r="76">
      <c r="D76" s="3">
        <f>IF(A76="","",'Cuotas 2026'!V77)</f>
        <v/>
      </c>
      <c r="E76">
        <f>IF(A76="","",IF('Cuotas 2026'!V77&gt;0,"vencido","activo"))</f>
        <v/>
      </c>
    </row>
    <row r="77">
      <c r="D77" s="3">
        <f>IF(A77="","",'Cuotas 2026'!V78)</f>
        <v/>
      </c>
      <c r="E77">
        <f>IF(A77="","",IF('Cuotas 2026'!V78&gt;0,"vencido","activo"))</f>
        <v/>
      </c>
    </row>
    <row r="78">
      <c r="D78" s="3">
        <f>IF(A78="","",'Cuotas 2026'!V79)</f>
        <v/>
      </c>
      <c r="E78">
        <f>IF(A78="","",IF('Cuotas 2026'!V79&gt;0,"vencido","activo"))</f>
        <v/>
      </c>
    </row>
    <row r="79">
      <c r="D79" s="3">
        <f>IF(A79="","",'Cuotas 2026'!V80)</f>
        <v/>
      </c>
      <c r="E79">
        <f>IF(A79="","",IF('Cuotas 2026'!V80&gt;0,"vencido","activo"))</f>
        <v/>
      </c>
    </row>
    <row r="80">
      <c r="D80" s="3">
        <f>IF(A80="","",'Cuotas 2026'!V81)</f>
        <v/>
      </c>
      <c r="E80">
        <f>IF(A80="","",IF('Cuotas 2026'!V81&gt;0,"vencido","activo"))</f>
        <v/>
      </c>
    </row>
    <row r="81">
      <c r="D81" s="3">
        <f>IF(A81="","",'Cuotas 2026'!V82)</f>
        <v/>
      </c>
      <c r="E81">
        <f>IF(A81="","",IF('Cuotas 2026'!V82&gt;0,"vencido","activo"))</f>
        <v/>
      </c>
    </row>
    <row r="82">
      <c r="D82" s="3">
        <f>IF(A82="","",'Cuotas 2026'!V83)</f>
        <v/>
      </c>
      <c r="E82">
        <f>IF(A82="","",IF('Cuotas 2026'!V83&gt;0,"vencido","activo"))</f>
        <v/>
      </c>
    </row>
    <row r="83">
      <c r="D83" s="3">
        <f>IF(A83="","",'Cuotas 2026'!V84)</f>
        <v/>
      </c>
      <c r="E83">
        <f>IF(A83="","",IF('Cuotas 2026'!V84&gt;0,"vencido","activo"))</f>
        <v/>
      </c>
    </row>
    <row r="84">
      <c r="D84" s="3">
        <f>IF(A84="","",'Cuotas 2026'!V85)</f>
        <v/>
      </c>
      <c r="E84">
        <f>IF(A84="","",IF('Cuotas 2026'!V85&gt;0,"vencido","activo"))</f>
        <v/>
      </c>
    </row>
    <row r="85">
      <c r="D85" s="3">
        <f>IF(A85="","",'Cuotas 2026'!V86)</f>
        <v/>
      </c>
      <c r="E85">
        <f>IF(A85="","",IF('Cuotas 2026'!V86&gt;0,"vencido","activo"))</f>
        <v/>
      </c>
    </row>
    <row r="86">
      <c r="D86" s="3">
        <f>IF(A86="","",'Cuotas 2026'!V87)</f>
        <v/>
      </c>
      <c r="E86">
        <f>IF(A86="","",IF('Cuotas 2026'!V87&gt;0,"vencido","activo"))</f>
        <v/>
      </c>
    </row>
    <row r="87">
      <c r="D87" s="3">
        <f>IF(A87="","",'Cuotas 2026'!V88)</f>
        <v/>
      </c>
      <c r="E87">
        <f>IF(A87="","",IF('Cuotas 2026'!V88&gt;0,"vencido","activo"))</f>
        <v/>
      </c>
    </row>
    <row r="88">
      <c r="D88" s="3">
        <f>IF(A88="","",'Cuotas 2026'!V89)</f>
        <v/>
      </c>
      <c r="E88">
        <f>IF(A88="","",IF('Cuotas 2026'!V89&gt;0,"vencido","activo"))</f>
        <v/>
      </c>
    </row>
    <row r="89">
      <c r="D89" s="3">
        <f>IF(A89="","",'Cuotas 2026'!V90)</f>
        <v/>
      </c>
      <c r="E89">
        <f>IF(A89="","",IF('Cuotas 2026'!V90&gt;0,"vencido","activo"))</f>
        <v/>
      </c>
    </row>
    <row r="90">
      <c r="D90" s="3">
        <f>IF(A90="","",'Cuotas 2026'!V91)</f>
        <v/>
      </c>
      <c r="E90">
        <f>IF(A90="","",IF('Cuotas 2026'!V91&gt;0,"vencido","activo"))</f>
        <v/>
      </c>
    </row>
    <row r="91">
      <c r="D91" s="3">
        <f>IF(A91="","",'Cuotas 2026'!V92)</f>
        <v/>
      </c>
      <c r="E91">
        <f>IF(A91="","",IF('Cuotas 2026'!V92&gt;0,"vencido","activo"))</f>
        <v/>
      </c>
    </row>
    <row r="92">
      <c r="D92" s="3">
        <f>IF(A92="","",'Cuotas 2026'!V93)</f>
        <v/>
      </c>
      <c r="E92">
        <f>IF(A92="","",IF('Cuotas 2026'!V93&gt;0,"vencido","activo"))</f>
        <v/>
      </c>
    </row>
    <row r="93">
      <c r="D93" s="3">
        <f>IF(A93="","",'Cuotas 2026'!V94)</f>
        <v/>
      </c>
      <c r="E93">
        <f>IF(A93="","",IF('Cuotas 2026'!V94&gt;0,"vencido","activo"))</f>
        <v/>
      </c>
    </row>
    <row r="94">
      <c r="D94" s="3">
        <f>IF(A94="","",'Cuotas 2026'!V95)</f>
        <v/>
      </c>
      <c r="E94">
        <f>IF(A94="","",IF('Cuotas 2026'!V95&gt;0,"vencido","activo"))</f>
        <v/>
      </c>
    </row>
    <row r="95">
      <c r="D95" s="3">
        <f>IF(A95="","",'Cuotas 2026'!V96)</f>
        <v/>
      </c>
      <c r="E95">
        <f>IF(A95="","",IF('Cuotas 2026'!V96&gt;0,"vencido","activo"))</f>
        <v/>
      </c>
    </row>
    <row r="96">
      <c r="D96" s="3">
        <f>IF(A96="","",'Cuotas 2026'!V97)</f>
        <v/>
      </c>
      <c r="E96">
        <f>IF(A96="","",IF('Cuotas 2026'!V97&gt;0,"vencido","activo"))</f>
        <v/>
      </c>
    </row>
    <row r="97">
      <c r="D97" s="3">
        <f>IF(A97="","",'Cuotas 2026'!V98)</f>
        <v/>
      </c>
      <c r="E97">
        <f>IF(A97="","",IF('Cuotas 2026'!V98&gt;0,"vencido","activo"))</f>
        <v/>
      </c>
    </row>
    <row r="98">
      <c r="D98" s="3">
        <f>IF(A98="","",'Cuotas 2026'!V99)</f>
        <v/>
      </c>
      <c r="E98">
        <f>IF(A98="","",IF('Cuotas 2026'!V99&gt;0,"vencido","activo"))</f>
        <v/>
      </c>
    </row>
    <row r="99">
      <c r="D99" s="3">
        <f>IF(A99="","",'Cuotas 2026'!V100)</f>
        <v/>
      </c>
      <c r="E99">
        <f>IF(A99="","",IF('Cuotas 2026'!V100&gt;0,"vencido","activo"))</f>
        <v/>
      </c>
    </row>
    <row r="100">
      <c r="D100" s="3">
        <f>IF(A100="","",'Cuotas 2026'!V101)</f>
        <v/>
      </c>
      <c r="E100">
        <f>IF(A100="","",IF('Cuotas 2026'!V101&gt;0,"vencido","activo"))</f>
        <v/>
      </c>
    </row>
    <row r="101">
      <c r="D101" s="3">
        <f>IF(A101="","",'Cuotas 2026'!V102)</f>
        <v/>
      </c>
      <c r="E101">
        <f>IF(A101="","",IF('Cuotas 2026'!V102&gt;0,"vencido","activo"))</f>
        <v/>
      </c>
    </row>
    <row r="102">
      <c r="D102" s="3">
        <f>IF(A102="","",'Cuotas 2026'!V103)</f>
        <v/>
      </c>
      <c r="E102">
        <f>IF(A102="","",IF('Cuotas 2026'!V103&gt;0,"vencido","activo"))</f>
        <v/>
      </c>
    </row>
    <row r="103">
      <c r="D103" s="3">
        <f>IF(A103="","",'Cuotas 2026'!V104)</f>
        <v/>
      </c>
      <c r="E103">
        <f>IF(A103="","",IF('Cuotas 2026'!V104&gt;0,"vencido","activo"))</f>
        <v/>
      </c>
    </row>
    <row r="104">
      <c r="D104" s="3">
        <f>IF(A104="","",'Cuotas 2026'!V105)</f>
        <v/>
      </c>
      <c r="E104">
        <f>IF(A104="","",IF('Cuotas 2026'!V105&gt;0,"vencido","activo"))</f>
        <v/>
      </c>
    </row>
    <row r="105">
      <c r="D105" s="3">
        <f>IF(A105="","",'Cuotas 2026'!V106)</f>
        <v/>
      </c>
      <c r="E105">
        <f>IF(A105="","",IF('Cuotas 2026'!V106&gt;0,"vencido","activo"))</f>
        <v/>
      </c>
    </row>
    <row r="106">
      <c r="D106" s="3">
        <f>IF(A106="","",'Cuotas 2026'!V107)</f>
        <v/>
      </c>
      <c r="E106">
        <f>IF(A106="","",IF('Cuotas 2026'!V107&gt;0,"vencido","activo"))</f>
        <v/>
      </c>
    </row>
    <row r="107">
      <c r="D107" s="3">
        <f>IF(A107="","",'Cuotas 2026'!V108)</f>
        <v/>
      </c>
      <c r="E107">
        <f>IF(A107="","",IF('Cuotas 2026'!V108&gt;0,"vencido","activo"))</f>
        <v/>
      </c>
    </row>
    <row r="108">
      <c r="D108" s="3">
        <f>IF(A108="","",'Cuotas 2026'!V109)</f>
        <v/>
      </c>
      <c r="E108">
        <f>IF(A108="","",IF('Cuotas 2026'!V109&gt;0,"vencido","activo"))</f>
        <v/>
      </c>
    </row>
    <row r="109">
      <c r="D109" s="3">
        <f>IF(A109="","",'Cuotas 2026'!V110)</f>
        <v/>
      </c>
      <c r="E109">
        <f>IF(A109="","",IF('Cuotas 2026'!V110&gt;0,"vencido","activo"))</f>
        <v/>
      </c>
    </row>
    <row r="110">
      <c r="D110" s="3">
        <f>IF(A110="","",'Cuotas 2026'!V111)</f>
        <v/>
      </c>
      <c r="E110">
        <f>IF(A110="","",IF('Cuotas 2026'!V111&gt;0,"vencido","activo"))</f>
        <v/>
      </c>
    </row>
    <row r="111">
      <c r="D111" s="3">
        <f>IF(A111="","",'Cuotas 2026'!V112)</f>
        <v/>
      </c>
      <c r="E111">
        <f>IF(A111="","",IF('Cuotas 2026'!V112&gt;0,"vencido","activo"))</f>
        <v/>
      </c>
    </row>
    <row r="112">
      <c r="D112" s="3">
        <f>IF(A112="","",'Cuotas 2026'!V113)</f>
        <v/>
      </c>
      <c r="E112">
        <f>IF(A112="","",IF('Cuotas 2026'!V113&gt;0,"vencido","activo"))</f>
        <v/>
      </c>
    </row>
    <row r="113">
      <c r="D113" s="3">
        <f>IF(A113="","",'Cuotas 2026'!V114)</f>
        <v/>
      </c>
      <c r="E113">
        <f>IF(A113="","",IF('Cuotas 2026'!V114&gt;0,"vencido","activo"))</f>
        <v/>
      </c>
    </row>
    <row r="114">
      <c r="D114" s="3">
        <f>IF(A114="","",'Cuotas 2026'!V115)</f>
        <v/>
      </c>
      <c r="E114">
        <f>IF(A114="","",IF('Cuotas 2026'!V115&gt;0,"vencido","activo"))</f>
        <v/>
      </c>
    </row>
    <row r="115">
      <c r="D115" s="3">
        <f>IF(A115="","",'Cuotas 2026'!V116)</f>
        <v/>
      </c>
      <c r="E115">
        <f>IF(A115="","",IF('Cuotas 2026'!V116&gt;0,"vencido","activo"))</f>
        <v/>
      </c>
    </row>
    <row r="116">
      <c r="D116" s="3">
        <f>IF(A116="","",'Cuotas 2026'!V117)</f>
        <v/>
      </c>
      <c r="E116">
        <f>IF(A116="","",IF('Cuotas 2026'!V117&gt;0,"vencido","activo"))</f>
        <v/>
      </c>
    </row>
    <row r="117">
      <c r="D117" s="3">
        <f>IF(A117="","",'Cuotas 2026'!V118)</f>
        <v/>
      </c>
      <c r="E117">
        <f>IF(A117="","",IF('Cuotas 2026'!V118&gt;0,"vencido","activo"))</f>
        <v/>
      </c>
    </row>
    <row r="118">
      <c r="D118" s="3">
        <f>IF(A118="","",'Cuotas 2026'!V119)</f>
        <v/>
      </c>
      <c r="E118">
        <f>IF(A118="","",IF('Cuotas 2026'!V119&gt;0,"vencido","activo"))</f>
        <v/>
      </c>
    </row>
    <row r="119">
      <c r="D119" s="3">
        <f>IF(A119="","",'Cuotas 2026'!V120)</f>
        <v/>
      </c>
      <c r="E119">
        <f>IF(A119="","",IF('Cuotas 2026'!V120&gt;0,"vencido","activo"))</f>
        <v/>
      </c>
    </row>
    <row r="120">
      <c r="D120" s="3">
        <f>IF(A120="","",'Cuotas 2026'!V121)</f>
        <v/>
      </c>
      <c r="E120">
        <f>IF(A120="","",IF('Cuotas 2026'!V121&gt;0,"vencido","activo"))</f>
        <v/>
      </c>
    </row>
    <row r="121">
      <c r="D121" s="3">
        <f>IF(A121="","",'Cuotas 2026'!V122)</f>
        <v/>
      </c>
      <c r="E121">
        <f>IF(A121="","",IF('Cuotas 2026'!V122&gt;0,"vencido","activo"))</f>
        <v/>
      </c>
    </row>
  </sheetData>
  <dataValidations count="1">
    <dataValidation sqref="E2:E12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2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8" customWidth="1" min="2" max="2"/>
    <col width="11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5" customWidth="1" min="17" max="17"/>
    <col width="14" customWidth="1" min="18" max="18"/>
    <col width="14" customWidth="1" min="19" max="19"/>
    <col width="9" customWidth="1" min="20" max="20"/>
    <col width="14" customWidth="1" min="21" max="21"/>
    <col width="15" customWidth="1" min="22" max="22"/>
  </cols>
  <sheetData>
    <row r="1">
      <c r="A1" s="2" t="inlineStr">
        <is>
          <t>unidad</t>
        </is>
      </c>
      <c r="B1" s="2" t="inlineStr">
        <is>
          <t>propietario</t>
        </is>
      </c>
      <c r="C1" s="2" t="inlineStr">
        <is>
          <t>coeficiente</t>
        </is>
      </c>
      <c r="D1" s="2" t="inlineStr">
        <is>
          <t>cuota_mensual</t>
        </is>
      </c>
      <c r="E1" s="2" t="inlineStr">
        <is>
          <t>ene</t>
        </is>
      </c>
      <c r="F1" s="2" t="inlineStr">
        <is>
          <t>feb</t>
        </is>
      </c>
      <c r="G1" s="2" t="inlineStr">
        <is>
          <t>mar</t>
        </is>
      </c>
      <c r="H1" s="2" t="inlineStr">
        <is>
          <t>abr</t>
        </is>
      </c>
      <c r="I1" s="2" t="inlineStr">
        <is>
          <t>may</t>
        </is>
      </c>
      <c r="J1" s="2" t="inlineStr">
        <is>
          <t>jun</t>
        </is>
      </c>
      <c r="K1" s="2" t="inlineStr">
        <is>
          <t>jul</t>
        </is>
      </c>
      <c r="L1" s="2" t="inlineStr">
        <is>
          <t>ago</t>
        </is>
      </c>
      <c r="M1" s="2" t="inlineStr">
        <is>
          <t>sep</t>
        </is>
      </c>
      <c r="N1" s="2" t="inlineStr">
        <is>
          <t>oct</t>
        </is>
      </c>
      <c r="O1" s="2" t="inlineStr">
        <is>
          <t>nov</t>
        </is>
      </c>
      <c r="P1" s="2" t="inlineStr">
        <is>
          <t>dic</t>
        </is>
      </c>
      <c r="Q1" s="2" t="inlineStr">
        <is>
          <t>debido_a_la_fecha</t>
        </is>
      </c>
      <c r="R1" s="2" t="inlineStr">
        <is>
          <t>pagado</t>
        </is>
      </c>
      <c r="S1" s="2" t="inlineStr">
        <is>
          <t>saldo_cuotas</t>
        </is>
      </c>
      <c r="T1" s="2" t="inlineStr">
        <is>
          <t>meses_en_mora</t>
        </is>
      </c>
      <c r="U1" s="2" t="inlineStr">
        <is>
          <t>intereses_de_mora</t>
        </is>
      </c>
      <c r="V1" s="2" t="inlineStr">
        <is>
          <t>total_a_cobrar</t>
        </is>
      </c>
    </row>
    <row r="2">
      <c r="A2" s="4" t="inlineStr">
        <is>
          <t>Vence</t>
        </is>
      </c>
      <c r="E2" s="5">
        <f>DATE(Ajustes!$B$2,1,Ajustes!$B$3)</f>
        <v/>
      </c>
      <c r="F2" s="5">
        <f>DATE(Ajustes!$B$2,2,Ajustes!$B$3)</f>
        <v/>
      </c>
      <c r="G2" s="5">
        <f>DATE(Ajustes!$B$2,3,Ajustes!$B$3)</f>
        <v/>
      </c>
      <c r="H2" s="5">
        <f>DATE(Ajustes!$B$2,4,Ajustes!$B$3)</f>
        <v/>
      </c>
      <c r="I2" s="5">
        <f>DATE(Ajustes!$B$2,5,Ajustes!$B$3)</f>
        <v/>
      </c>
      <c r="J2" s="5">
        <f>DATE(Ajustes!$B$2,6,Ajustes!$B$3)</f>
        <v/>
      </c>
      <c r="K2" s="5">
        <f>DATE(Ajustes!$B$2,7,Ajustes!$B$3)</f>
        <v/>
      </c>
      <c r="L2" s="5">
        <f>DATE(Ajustes!$B$2,8,Ajustes!$B$3)</f>
        <v/>
      </c>
      <c r="M2" s="5">
        <f>DATE(Ajustes!$B$2,9,Ajustes!$B$3)</f>
        <v/>
      </c>
      <c r="N2" s="5">
        <f>DATE(Ajustes!$B$2,10,Ajustes!$B$3)</f>
        <v/>
      </c>
      <c r="O2" s="5">
        <f>DATE(Ajustes!$B$2,11,Ajustes!$B$3)</f>
        <v/>
      </c>
      <c r="P2" s="5">
        <f>DATE(Ajustes!$B$2,12,Ajustes!$B$3)</f>
        <v/>
      </c>
    </row>
    <row r="3">
      <c r="A3">
        <f>IF(Copropietarios!F2="","",Copropietarios!F2)</f>
        <v/>
      </c>
      <c r="B3">
        <f>IF(Copropietarios!A2="","",Copropietarios!A2)</f>
        <v/>
      </c>
      <c r="C3" s="6" t="n">
        <v>0.145</v>
      </c>
      <c r="D3" s="3">
        <f>IF(C3="","",ROUND(Ajustes!$B$4*C3/12,-2))</f>
        <v/>
      </c>
      <c r="E3" s="3" t="n">
        <v>522000</v>
      </c>
      <c r="F3" s="3" t="n">
        <v>522000</v>
      </c>
      <c r="G3" s="3" t="n">
        <v>522000</v>
      </c>
      <c r="H3" s="3" t="n">
        <v>522000</v>
      </c>
      <c r="I3" s="3" t="n">
        <v>522000</v>
      </c>
      <c r="J3" s="3" t="n">
        <v>522000</v>
      </c>
      <c r="K3" s="3" t="n">
        <v>522000</v>
      </c>
      <c r="L3" s="3" t="n">
        <v>522000</v>
      </c>
      <c r="M3" s="3" t="n">
        <v>522000</v>
      </c>
      <c r="N3" s="3" t="n">
        <v>522000</v>
      </c>
      <c r="O3" s="3" t="n"/>
      <c r="P3" s="3" t="n"/>
      <c r="Q3" s="3">
        <f>IF(C3="","",D3*SUMPRODUCT(($E$2:$P$2-Ajustes!$B$3+1&lt;=Ajustes!$B$1)*1))</f>
        <v/>
      </c>
      <c r="R3" s="3">
        <f>IF(C3="","",SUM(E3:P3))</f>
        <v/>
      </c>
      <c r="S3" s="3">
        <f>IF(C3="","",MAX(0,Q3-R3))</f>
        <v/>
      </c>
      <c r="T3">
        <f>IF(C3="","",SUMPRODUCT(($E$2:$P$2&lt;Ajustes!$B$1)*(E3:P3&lt;D3)))</f>
        <v/>
      </c>
      <c r="U3" s="3">
        <f>IF(C3="","",ROUND(SUMPRODUCT(($E$2:$P$2&lt;Ajustes!$B$1)*(E3:P3&lt;D3)*(D3-E3:P3)*(Ajustes!$B$1-$E$2:$P$2))*Ajustes!$B$5/30,0))</f>
        <v/>
      </c>
      <c r="V3" s="3">
        <f>IF(C3="","",S3+U3)</f>
        <v/>
      </c>
    </row>
    <row r="4">
      <c r="A4">
        <f>IF(Copropietarios!F3="","",Copropietarios!F3)</f>
        <v/>
      </c>
      <c r="B4">
        <f>IF(Copropietarios!A3="","",Copropietarios!A3)</f>
        <v/>
      </c>
      <c r="C4" s="6" t="n">
        <v>0.12</v>
      </c>
      <c r="D4" s="3">
        <f>IF(C4="","",ROUND(Ajustes!$B$4*C4/12,-2))</f>
        <v/>
      </c>
      <c r="E4" s="3" t="n">
        <v>432000</v>
      </c>
      <c r="F4" s="3" t="n">
        <v>432000</v>
      </c>
      <c r="G4" s="3" t="n">
        <v>432000</v>
      </c>
      <c r="H4" s="3" t="n">
        <v>432000</v>
      </c>
      <c r="I4" s="3" t="n">
        <v>432000</v>
      </c>
      <c r="J4" s="3" t="n">
        <v>432000</v>
      </c>
      <c r="K4" s="3" t="n">
        <v>432000</v>
      </c>
      <c r="L4" s="3" t="n"/>
      <c r="M4" s="3" t="n"/>
      <c r="N4" s="3" t="n"/>
      <c r="O4" s="3" t="n"/>
      <c r="P4" s="3" t="n"/>
      <c r="Q4" s="3">
        <f>IF(C4="","",D4*SUMPRODUCT(($E$2:$P$2-Ajustes!$B$3+1&lt;=Ajustes!$B$1)*1))</f>
        <v/>
      </c>
      <c r="R4" s="3">
        <f>IF(C4="","",SUM(E4:P4))</f>
        <v/>
      </c>
      <c r="S4" s="3">
        <f>IF(C4="","",MAX(0,Q4-R4))</f>
        <v/>
      </c>
      <c r="T4">
        <f>IF(C4="","",SUMPRODUCT(($E$2:$P$2&lt;Ajustes!$B$1)*(E4:P4&lt;D4)))</f>
        <v/>
      </c>
      <c r="U4" s="3">
        <f>IF(C4="","",ROUND(SUMPRODUCT(($E$2:$P$2&lt;Ajustes!$B$1)*(E4:P4&lt;D4)*(D4-E4:P4)*(Ajustes!$B$1-$E$2:$P$2))*Ajustes!$B$5/30,0))</f>
        <v/>
      </c>
      <c r="V4" s="3">
        <f>IF(C4="","",S4+U4)</f>
        <v/>
      </c>
    </row>
    <row r="5">
      <c r="A5">
        <f>IF(Copropietarios!F4="","",Copropietarios!F4)</f>
        <v/>
      </c>
      <c r="B5">
        <f>IF(Copropietarios!A4="","",Copropietarios!A4)</f>
        <v/>
      </c>
      <c r="C5" s="6" t="n">
        <v>0.12</v>
      </c>
      <c r="D5" s="3">
        <f>IF(C5="","",ROUND(Ajustes!$B$4*C5/12,-2))</f>
        <v/>
      </c>
      <c r="E5" s="3" t="n">
        <v>432000</v>
      </c>
      <c r="F5" s="3" t="n">
        <v>432000</v>
      </c>
      <c r="G5" s="3" t="n">
        <v>432000</v>
      </c>
      <c r="H5" s="3" t="n">
        <v>432000</v>
      </c>
      <c r="I5" s="3" t="n">
        <v>432000</v>
      </c>
      <c r="J5" s="3" t="n">
        <v>432000</v>
      </c>
      <c r="K5" s="3" t="n">
        <v>432000</v>
      </c>
      <c r="L5" s="3" t="n">
        <v>432000</v>
      </c>
      <c r="M5" s="3" t="n">
        <v>432000</v>
      </c>
      <c r="N5" s="3" t="n"/>
      <c r="O5" s="3" t="n"/>
      <c r="P5" s="3" t="n"/>
      <c r="Q5" s="3">
        <f>IF(C5="","",D5*SUMPRODUCT(($E$2:$P$2-Ajustes!$B$3+1&lt;=Ajustes!$B$1)*1))</f>
        <v/>
      </c>
      <c r="R5" s="3">
        <f>IF(C5="","",SUM(E5:P5))</f>
        <v/>
      </c>
      <c r="S5" s="3">
        <f>IF(C5="","",MAX(0,Q5-R5))</f>
        <v/>
      </c>
      <c r="T5">
        <f>IF(C5="","",SUMPRODUCT(($E$2:$P$2&lt;Ajustes!$B$1)*(E5:P5&lt;D5)))</f>
        <v/>
      </c>
      <c r="U5" s="3">
        <f>IF(C5="","",ROUND(SUMPRODUCT(($E$2:$P$2&lt;Ajustes!$B$1)*(E5:P5&lt;D5)*(D5-E5:P5)*(Ajustes!$B$1-$E$2:$P$2))*Ajustes!$B$5/30,0))</f>
        <v/>
      </c>
      <c r="V5" s="3">
        <f>IF(C5="","",S5+U5)</f>
        <v/>
      </c>
    </row>
    <row r="6">
      <c r="A6">
        <f>IF(Copropietarios!F5="","",Copropietarios!F5)</f>
        <v/>
      </c>
      <c r="B6">
        <f>IF(Copropietarios!A5="","",Copropietarios!A5)</f>
        <v/>
      </c>
      <c r="C6" s="6" t="n">
        <v>0.12</v>
      </c>
      <c r="D6" s="3">
        <f>IF(C6="","",ROUND(Ajustes!$B$4*C6/12,-2))</f>
        <v/>
      </c>
      <c r="E6" s="3" t="n">
        <v>432000</v>
      </c>
      <c r="F6" s="3" t="n">
        <v>432000</v>
      </c>
      <c r="G6" s="3" t="n">
        <v>432000</v>
      </c>
      <c r="H6" s="3" t="n">
        <v>432000</v>
      </c>
      <c r="I6" s="3" t="n">
        <v>432000</v>
      </c>
      <c r="J6" s="3" t="n">
        <v>432000</v>
      </c>
      <c r="K6" s="3" t="n">
        <v>432000</v>
      </c>
      <c r="L6" s="3" t="n">
        <v>432000</v>
      </c>
      <c r="M6" s="3" t="n">
        <v>432000</v>
      </c>
      <c r="N6" s="3" t="n">
        <v>432000</v>
      </c>
      <c r="O6" s="3" t="n"/>
      <c r="P6" s="3" t="n"/>
      <c r="Q6" s="3">
        <f>IF(C6="","",D6*SUMPRODUCT(($E$2:$P$2-Ajustes!$B$3+1&lt;=Ajustes!$B$1)*1))</f>
        <v/>
      </c>
      <c r="R6" s="3">
        <f>IF(C6="","",SUM(E6:P6))</f>
        <v/>
      </c>
      <c r="S6" s="3">
        <f>IF(C6="","",MAX(0,Q6-R6))</f>
        <v/>
      </c>
      <c r="T6">
        <f>IF(C6="","",SUMPRODUCT(($E$2:$P$2&lt;Ajustes!$B$1)*(E6:P6&lt;D6)))</f>
        <v/>
      </c>
      <c r="U6" s="3">
        <f>IF(C6="","",ROUND(SUMPRODUCT(($E$2:$P$2&lt;Ajustes!$B$1)*(E6:P6&lt;D6)*(D6-E6:P6)*(Ajustes!$B$1-$E$2:$P$2))*Ajustes!$B$5/30,0))</f>
        <v/>
      </c>
      <c r="V6" s="3">
        <f>IF(C6="","",S6+U6)</f>
        <v/>
      </c>
    </row>
    <row r="7">
      <c r="A7">
        <f>IF(Copropietarios!F6="","",Copropietarios!F6)</f>
        <v/>
      </c>
      <c r="B7">
        <f>IF(Copropietarios!A6="","",Copropietarios!A6)</f>
        <v/>
      </c>
      <c r="C7" s="6" t="n">
        <v>0.12</v>
      </c>
      <c r="D7" s="3">
        <f>IF(C7="","",ROUND(Ajustes!$B$4*C7/12,-2))</f>
        <v/>
      </c>
      <c r="E7" s="3" t="n">
        <v>432000</v>
      </c>
      <c r="F7" s="3" t="n">
        <v>432000</v>
      </c>
      <c r="G7" s="3" t="n">
        <v>432000</v>
      </c>
      <c r="H7" s="3" t="n">
        <v>432000</v>
      </c>
      <c r="I7" s="3" t="n">
        <v>432000</v>
      </c>
      <c r="J7" s="3" t="n">
        <v>432000</v>
      </c>
      <c r="K7" s="3" t="n">
        <v>200000</v>
      </c>
      <c r="L7" s="3" t="n"/>
      <c r="M7" s="3" t="n"/>
      <c r="N7" s="3" t="n"/>
      <c r="O7" s="3" t="n"/>
      <c r="P7" s="3" t="n"/>
      <c r="Q7" s="3">
        <f>IF(C7="","",D7*SUMPRODUCT(($E$2:$P$2-Ajustes!$B$3+1&lt;=Ajustes!$B$1)*1))</f>
        <v/>
      </c>
      <c r="R7" s="3">
        <f>IF(C7="","",SUM(E7:P7))</f>
        <v/>
      </c>
      <c r="S7" s="3">
        <f>IF(C7="","",MAX(0,Q7-R7))</f>
        <v/>
      </c>
      <c r="T7">
        <f>IF(C7="","",SUMPRODUCT(($E$2:$P$2&lt;Ajustes!$B$1)*(E7:P7&lt;D7)))</f>
        <v/>
      </c>
      <c r="U7" s="3">
        <f>IF(C7="","",ROUND(SUMPRODUCT(($E$2:$P$2&lt;Ajustes!$B$1)*(E7:P7&lt;D7)*(D7-E7:P7)*(Ajustes!$B$1-$E$2:$P$2))*Ajustes!$B$5/30,0))</f>
        <v/>
      </c>
      <c r="V7" s="3">
        <f>IF(C7="","",S7+U7)</f>
        <v/>
      </c>
    </row>
    <row r="8">
      <c r="A8">
        <f>IF(Copropietarios!F7="","",Copropietarios!F7)</f>
        <v/>
      </c>
      <c r="B8">
        <f>IF(Copropietarios!A7="","",Copropietarios!A7)</f>
        <v/>
      </c>
      <c r="C8" s="6" t="n">
        <v>0.125</v>
      </c>
      <c r="D8" s="3">
        <f>IF(C8="","",ROUND(Ajustes!$B$4*C8/12,-2))</f>
        <v/>
      </c>
      <c r="E8" s="3" t="n">
        <v>450000</v>
      </c>
      <c r="F8" s="3" t="n">
        <v>450000</v>
      </c>
      <c r="G8" s="3" t="n">
        <v>450000</v>
      </c>
      <c r="H8" s="3" t="n">
        <v>450000</v>
      </c>
      <c r="I8" s="3" t="n">
        <v>450000</v>
      </c>
      <c r="J8" s="3" t="n">
        <v>450000</v>
      </c>
      <c r="K8" s="3" t="n">
        <v>450000</v>
      </c>
      <c r="L8" s="3" t="n">
        <v>450000</v>
      </c>
      <c r="M8" s="3" t="n">
        <v>450000</v>
      </c>
      <c r="N8" s="3" t="n">
        <v>450000</v>
      </c>
      <c r="O8" s="3" t="n"/>
      <c r="P8" s="3" t="n"/>
      <c r="Q8" s="3">
        <f>IF(C8="","",D8*SUMPRODUCT(($E$2:$P$2-Ajustes!$B$3+1&lt;=Ajustes!$B$1)*1))</f>
        <v/>
      </c>
      <c r="R8" s="3">
        <f>IF(C8="","",SUM(E8:P8))</f>
        <v/>
      </c>
      <c r="S8" s="3">
        <f>IF(C8="","",MAX(0,Q8-R8))</f>
        <v/>
      </c>
      <c r="T8">
        <f>IF(C8="","",SUMPRODUCT(($E$2:$P$2&lt;Ajustes!$B$1)*(E8:P8&lt;D8)))</f>
        <v/>
      </c>
      <c r="U8" s="3">
        <f>IF(C8="","",ROUND(SUMPRODUCT(($E$2:$P$2&lt;Ajustes!$B$1)*(E8:P8&lt;D8)*(D8-E8:P8)*(Ajustes!$B$1-$E$2:$P$2))*Ajustes!$B$5/30,0))</f>
        <v/>
      </c>
      <c r="V8" s="3">
        <f>IF(C8="","",S8+U8)</f>
        <v/>
      </c>
    </row>
    <row r="9">
      <c r="A9">
        <f>IF(Copropietarios!F8="","",Copropietarios!F8)</f>
        <v/>
      </c>
      <c r="B9">
        <f>IF(Copropietarios!A8="","",Copropietarios!A8)</f>
        <v/>
      </c>
      <c r="C9" s="6" t="n">
        <v>0.125</v>
      </c>
      <c r="D9" s="3">
        <f>IF(C9="","",ROUND(Ajustes!$B$4*C9/12,-2))</f>
        <v/>
      </c>
      <c r="E9" s="3" t="n">
        <v>450000</v>
      </c>
      <c r="F9" s="3" t="n">
        <v>450000</v>
      </c>
      <c r="G9" s="3" t="n">
        <v>450000</v>
      </c>
      <c r="H9" s="3" t="n">
        <v>450000</v>
      </c>
      <c r="I9" s="3" t="n">
        <v>450000</v>
      </c>
      <c r="J9" s="3" t="n">
        <v>450000</v>
      </c>
      <c r="K9" s="3" t="n">
        <v>450000</v>
      </c>
      <c r="L9" s="3" t="n">
        <v>450000</v>
      </c>
      <c r="M9" s="3" t="n">
        <v>450000</v>
      </c>
      <c r="N9" s="3" t="n"/>
      <c r="O9" s="3" t="n"/>
      <c r="P9" s="3" t="n"/>
      <c r="Q9" s="3">
        <f>IF(C9="","",D9*SUMPRODUCT(($E$2:$P$2-Ajustes!$B$3+1&lt;=Ajustes!$B$1)*1))</f>
        <v/>
      </c>
      <c r="R9" s="3">
        <f>IF(C9="","",SUM(E9:P9))</f>
        <v/>
      </c>
      <c r="S9" s="3">
        <f>IF(C9="","",MAX(0,Q9-R9))</f>
        <v/>
      </c>
      <c r="T9">
        <f>IF(C9="","",SUMPRODUCT(($E$2:$P$2&lt;Ajustes!$B$1)*(E9:P9&lt;D9)))</f>
        <v/>
      </c>
      <c r="U9" s="3">
        <f>IF(C9="","",ROUND(SUMPRODUCT(($E$2:$P$2&lt;Ajustes!$B$1)*(E9:P9&lt;D9)*(D9-E9:P9)*(Ajustes!$B$1-$E$2:$P$2))*Ajustes!$B$5/30,0))</f>
        <v/>
      </c>
      <c r="V9" s="3">
        <f>IF(C9="","",S9+U9)</f>
        <v/>
      </c>
    </row>
    <row r="10">
      <c r="A10">
        <f>IF(Copropietarios!F9="","",Copropietarios!F9)</f>
        <v/>
      </c>
      <c r="B10">
        <f>IF(Copropietarios!A9="","",Copropietarios!A9)</f>
        <v/>
      </c>
      <c r="C10" s="6" t="n">
        <v>0.125</v>
      </c>
      <c r="D10" s="3">
        <f>IF(C10="","",ROUND(Ajustes!$B$4*C10/12,-2))</f>
        <v/>
      </c>
      <c r="E10" s="3" t="n">
        <v>450000</v>
      </c>
      <c r="F10" s="3" t="n">
        <v>450000</v>
      </c>
      <c r="G10" s="3" t="n">
        <v>450000</v>
      </c>
      <c r="H10" s="3" t="n">
        <v>450000</v>
      </c>
      <c r="I10" s="3" t="n">
        <v>450000</v>
      </c>
      <c r="J10" s="3" t="n">
        <v>450000</v>
      </c>
      <c r="K10" s="3" t="n">
        <v>450000</v>
      </c>
      <c r="L10" s="3" t="n">
        <v>450000</v>
      </c>
      <c r="M10" s="3" t="n">
        <v>450000</v>
      </c>
      <c r="N10" s="3" t="n">
        <v>450000</v>
      </c>
      <c r="O10" s="3" t="n"/>
      <c r="P10" s="3" t="n"/>
      <c r="Q10" s="3">
        <f>IF(C10="","",D10*SUMPRODUCT(($E$2:$P$2-Ajustes!$B$3+1&lt;=Ajustes!$B$1)*1))</f>
        <v/>
      </c>
      <c r="R10" s="3">
        <f>IF(C10="","",SUM(E10:P10))</f>
        <v/>
      </c>
      <c r="S10" s="3">
        <f>IF(C10="","",MAX(0,Q10-R10))</f>
        <v/>
      </c>
      <c r="T10">
        <f>IF(C10="","",SUMPRODUCT(($E$2:$P$2&lt;Ajustes!$B$1)*(E10:P10&lt;D10)))</f>
        <v/>
      </c>
      <c r="U10" s="3">
        <f>IF(C10="","",ROUND(SUMPRODUCT(($E$2:$P$2&lt;Ajustes!$B$1)*(E10:P10&lt;D10)*(D10-E10:P10)*(Ajustes!$B$1-$E$2:$P$2))*Ajustes!$B$5/30,0))</f>
        <v/>
      </c>
      <c r="V10" s="3">
        <f>IF(C10="","",S10+U10)</f>
        <v/>
      </c>
    </row>
    <row r="11">
      <c r="A11">
        <f>IF(Copropietarios!F10="","",Copropietarios!F10)</f>
        <v/>
      </c>
      <c r="B11">
        <f>IF(Copropietarios!A10="","",Copropietarios!A10)</f>
        <v/>
      </c>
      <c r="C11" s="7" t="n"/>
      <c r="D11" s="3">
        <f>IF(C11="","",ROUND(Ajustes!$B$4*C11/12,-2))</f>
        <v/>
      </c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>
        <f>IF(C11="","",D11*SUMPRODUCT(($E$2:$P$2-Ajustes!$B$3+1&lt;=Ajustes!$B$1)*1))</f>
        <v/>
      </c>
      <c r="R11" s="3">
        <f>IF(C11="","",SUM(E11:P11))</f>
        <v/>
      </c>
      <c r="S11" s="3">
        <f>IF(C11="","",MAX(0,Q11-R11))</f>
        <v/>
      </c>
      <c r="T11">
        <f>IF(C11="","",SUMPRODUCT(($E$2:$P$2&lt;Ajustes!$B$1)*(E11:P11&lt;D11)))</f>
        <v/>
      </c>
      <c r="U11" s="3">
        <f>IF(C11="","",ROUND(SUMPRODUCT(($E$2:$P$2&lt;Ajustes!$B$1)*(E11:P11&lt;D11)*(D11-E11:P11)*(Ajustes!$B$1-$E$2:$P$2))*Ajustes!$B$5/30,0))</f>
        <v/>
      </c>
      <c r="V11" s="3">
        <f>IF(C11="","",S11+U11)</f>
        <v/>
      </c>
    </row>
    <row r="12">
      <c r="A12">
        <f>IF(Copropietarios!F11="","",Copropietarios!F11)</f>
        <v/>
      </c>
      <c r="B12">
        <f>IF(Copropietarios!A11="","",Copropietarios!A11)</f>
        <v/>
      </c>
      <c r="C12" s="7" t="n"/>
      <c r="D12" s="3">
        <f>IF(C12="","",ROUND(Ajustes!$B$4*C12/12,-2))</f>
        <v/>
      </c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>
        <f>IF(C12="","",D12*SUMPRODUCT(($E$2:$P$2-Ajustes!$B$3+1&lt;=Ajustes!$B$1)*1))</f>
        <v/>
      </c>
      <c r="R12" s="3">
        <f>IF(C12="","",SUM(E12:P12))</f>
        <v/>
      </c>
      <c r="S12" s="3">
        <f>IF(C12="","",MAX(0,Q12-R12))</f>
        <v/>
      </c>
      <c r="T12">
        <f>IF(C12="","",SUMPRODUCT(($E$2:$P$2&lt;Ajustes!$B$1)*(E12:P12&lt;D12)))</f>
        <v/>
      </c>
      <c r="U12" s="3">
        <f>IF(C12="","",ROUND(SUMPRODUCT(($E$2:$P$2&lt;Ajustes!$B$1)*(E12:P12&lt;D12)*(D12-E12:P12)*(Ajustes!$B$1-$E$2:$P$2))*Ajustes!$B$5/30,0))</f>
        <v/>
      </c>
      <c r="V12" s="3">
        <f>IF(C12="","",S12+U12)</f>
        <v/>
      </c>
    </row>
    <row r="13">
      <c r="A13">
        <f>IF(Copropietarios!F12="","",Copropietarios!F12)</f>
        <v/>
      </c>
      <c r="B13">
        <f>IF(Copropietarios!A12="","",Copropietarios!A12)</f>
        <v/>
      </c>
      <c r="C13" s="7" t="n"/>
      <c r="D13" s="3">
        <f>IF(C13="","",ROUND(Ajustes!$B$4*C13/12,-2))</f>
        <v/>
      </c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>
        <f>IF(C13="","",D13*SUMPRODUCT(($E$2:$P$2-Ajustes!$B$3+1&lt;=Ajustes!$B$1)*1))</f>
        <v/>
      </c>
      <c r="R13" s="3">
        <f>IF(C13="","",SUM(E13:P13))</f>
        <v/>
      </c>
      <c r="S13" s="3">
        <f>IF(C13="","",MAX(0,Q13-R13))</f>
        <v/>
      </c>
      <c r="T13">
        <f>IF(C13="","",SUMPRODUCT(($E$2:$P$2&lt;Ajustes!$B$1)*(E13:P13&lt;D13)))</f>
        <v/>
      </c>
      <c r="U13" s="3">
        <f>IF(C13="","",ROUND(SUMPRODUCT(($E$2:$P$2&lt;Ajustes!$B$1)*(E13:P13&lt;D13)*(D13-E13:P13)*(Ajustes!$B$1-$E$2:$P$2))*Ajustes!$B$5/30,0))</f>
        <v/>
      </c>
      <c r="V13" s="3">
        <f>IF(C13="","",S13+U13)</f>
        <v/>
      </c>
    </row>
    <row r="14">
      <c r="A14">
        <f>IF(Copropietarios!F13="","",Copropietarios!F13)</f>
        <v/>
      </c>
      <c r="B14">
        <f>IF(Copropietarios!A13="","",Copropietarios!A13)</f>
        <v/>
      </c>
      <c r="C14" s="7" t="n"/>
      <c r="D14" s="3">
        <f>IF(C14="","",ROUND(Ajustes!$B$4*C14/12,-2))</f>
        <v/>
      </c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>
        <f>IF(C14="","",D14*SUMPRODUCT(($E$2:$P$2-Ajustes!$B$3+1&lt;=Ajustes!$B$1)*1))</f>
        <v/>
      </c>
      <c r="R14" s="3">
        <f>IF(C14="","",SUM(E14:P14))</f>
        <v/>
      </c>
      <c r="S14" s="3">
        <f>IF(C14="","",MAX(0,Q14-R14))</f>
        <v/>
      </c>
      <c r="T14">
        <f>IF(C14="","",SUMPRODUCT(($E$2:$P$2&lt;Ajustes!$B$1)*(E14:P14&lt;D14)))</f>
        <v/>
      </c>
      <c r="U14" s="3">
        <f>IF(C14="","",ROUND(SUMPRODUCT(($E$2:$P$2&lt;Ajustes!$B$1)*(E14:P14&lt;D14)*(D14-E14:P14)*(Ajustes!$B$1-$E$2:$P$2))*Ajustes!$B$5/30,0))</f>
        <v/>
      </c>
      <c r="V14" s="3">
        <f>IF(C14="","",S14+U14)</f>
        <v/>
      </c>
    </row>
    <row r="15">
      <c r="A15">
        <f>IF(Copropietarios!F14="","",Copropietarios!F14)</f>
        <v/>
      </c>
      <c r="B15">
        <f>IF(Copropietarios!A14="","",Copropietarios!A14)</f>
        <v/>
      </c>
      <c r="C15" s="7" t="n"/>
      <c r="D15" s="3">
        <f>IF(C15="","",ROUND(Ajustes!$B$4*C15/12,-2))</f>
        <v/>
      </c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>
        <f>IF(C15="","",D15*SUMPRODUCT(($E$2:$P$2-Ajustes!$B$3+1&lt;=Ajustes!$B$1)*1))</f>
        <v/>
      </c>
      <c r="R15" s="3">
        <f>IF(C15="","",SUM(E15:P15))</f>
        <v/>
      </c>
      <c r="S15" s="3">
        <f>IF(C15="","",MAX(0,Q15-R15))</f>
        <v/>
      </c>
      <c r="T15">
        <f>IF(C15="","",SUMPRODUCT(($E$2:$P$2&lt;Ajustes!$B$1)*(E15:P15&lt;D15)))</f>
        <v/>
      </c>
      <c r="U15" s="3">
        <f>IF(C15="","",ROUND(SUMPRODUCT(($E$2:$P$2&lt;Ajustes!$B$1)*(E15:P15&lt;D15)*(D15-E15:P15)*(Ajustes!$B$1-$E$2:$P$2))*Ajustes!$B$5/30,0))</f>
        <v/>
      </c>
      <c r="V15" s="3">
        <f>IF(C15="","",S15+U15)</f>
        <v/>
      </c>
    </row>
    <row r="16">
      <c r="A16">
        <f>IF(Copropietarios!F15="","",Copropietarios!F15)</f>
        <v/>
      </c>
      <c r="B16">
        <f>IF(Copropietarios!A15="","",Copropietarios!A15)</f>
        <v/>
      </c>
      <c r="C16" s="7" t="n"/>
      <c r="D16" s="3">
        <f>IF(C16="","",ROUND(Ajustes!$B$4*C16/12,-2))</f>
        <v/>
      </c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>
        <f>IF(C16="","",D16*SUMPRODUCT(($E$2:$P$2-Ajustes!$B$3+1&lt;=Ajustes!$B$1)*1))</f>
        <v/>
      </c>
      <c r="R16" s="3">
        <f>IF(C16="","",SUM(E16:P16))</f>
        <v/>
      </c>
      <c r="S16" s="3">
        <f>IF(C16="","",MAX(0,Q16-R16))</f>
        <v/>
      </c>
      <c r="T16">
        <f>IF(C16="","",SUMPRODUCT(($E$2:$P$2&lt;Ajustes!$B$1)*(E16:P16&lt;D16)))</f>
        <v/>
      </c>
      <c r="U16" s="3">
        <f>IF(C16="","",ROUND(SUMPRODUCT(($E$2:$P$2&lt;Ajustes!$B$1)*(E16:P16&lt;D16)*(D16-E16:P16)*(Ajustes!$B$1-$E$2:$P$2))*Ajustes!$B$5/30,0))</f>
        <v/>
      </c>
      <c r="V16" s="3">
        <f>IF(C16="","",S16+U16)</f>
        <v/>
      </c>
    </row>
    <row r="17">
      <c r="A17">
        <f>IF(Copropietarios!F16="","",Copropietarios!F16)</f>
        <v/>
      </c>
      <c r="B17">
        <f>IF(Copropietarios!A16="","",Copropietarios!A16)</f>
        <v/>
      </c>
      <c r="C17" s="7" t="n"/>
      <c r="D17" s="3">
        <f>IF(C17="","",ROUND(Ajustes!$B$4*C17/12,-2))</f>
        <v/>
      </c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>
        <f>IF(C17="","",D17*SUMPRODUCT(($E$2:$P$2-Ajustes!$B$3+1&lt;=Ajustes!$B$1)*1))</f>
        <v/>
      </c>
      <c r="R17" s="3">
        <f>IF(C17="","",SUM(E17:P17))</f>
        <v/>
      </c>
      <c r="S17" s="3">
        <f>IF(C17="","",MAX(0,Q17-R17))</f>
        <v/>
      </c>
      <c r="T17">
        <f>IF(C17="","",SUMPRODUCT(($E$2:$P$2&lt;Ajustes!$B$1)*(E17:P17&lt;D17)))</f>
        <v/>
      </c>
      <c r="U17" s="3">
        <f>IF(C17="","",ROUND(SUMPRODUCT(($E$2:$P$2&lt;Ajustes!$B$1)*(E17:P17&lt;D17)*(D17-E17:P17)*(Ajustes!$B$1-$E$2:$P$2))*Ajustes!$B$5/30,0))</f>
        <v/>
      </c>
      <c r="V17" s="3">
        <f>IF(C17="","",S17+U17)</f>
        <v/>
      </c>
    </row>
    <row r="18">
      <c r="A18">
        <f>IF(Copropietarios!F17="","",Copropietarios!F17)</f>
        <v/>
      </c>
      <c r="B18">
        <f>IF(Copropietarios!A17="","",Copropietarios!A17)</f>
        <v/>
      </c>
      <c r="C18" s="7" t="n"/>
      <c r="D18" s="3">
        <f>IF(C18="","",ROUND(Ajustes!$B$4*C18/12,-2))</f>
        <v/>
      </c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>
        <f>IF(C18="","",D18*SUMPRODUCT(($E$2:$P$2-Ajustes!$B$3+1&lt;=Ajustes!$B$1)*1))</f>
        <v/>
      </c>
      <c r="R18" s="3">
        <f>IF(C18="","",SUM(E18:P18))</f>
        <v/>
      </c>
      <c r="S18" s="3">
        <f>IF(C18="","",MAX(0,Q18-R18))</f>
        <v/>
      </c>
      <c r="T18">
        <f>IF(C18="","",SUMPRODUCT(($E$2:$P$2&lt;Ajustes!$B$1)*(E18:P18&lt;D18)))</f>
        <v/>
      </c>
      <c r="U18" s="3">
        <f>IF(C18="","",ROUND(SUMPRODUCT(($E$2:$P$2&lt;Ajustes!$B$1)*(E18:P18&lt;D18)*(D18-E18:P18)*(Ajustes!$B$1-$E$2:$P$2))*Ajustes!$B$5/30,0))</f>
        <v/>
      </c>
      <c r="V18" s="3">
        <f>IF(C18="","",S18+U18)</f>
        <v/>
      </c>
    </row>
    <row r="19">
      <c r="A19">
        <f>IF(Copropietarios!F18="","",Copropietarios!F18)</f>
        <v/>
      </c>
      <c r="B19">
        <f>IF(Copropietarios!A18="","",Copropietarios!A18)</f>
        <v/>
      </c>
      <c r="C19" s="7" t="n"/>
      <c r="D19" s="3">
        <f>IF(C19="","",ROUND(Ajustes!$B$4*C19/12,-2))</f>
        <v/>
      </c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>
        <f>IF(C19="","",D19*SUMPRODUCT(($E$2:$P$2-Ajustes!$B$3+1&lt;=Ajustes!$B$1)*1))</f>
        <v/>
      </c>
      <c r="R19" s="3">
        <f>IF(C19="","",SUM(E19:P19))</f>
        <v/>
      </c>
      <c r="S19" s="3">
        <f>IF(C19="","",MAX(0,Q19-R19))</f>
        <v/>
      </c>
      <c r="T19">
        <f>IF(C19="","",SUMPRODUCT(($E$2:$P$2&lt;Ajustes!$B$1)*(E19:P19&lt;D19)))</f>
        <v/>
      </c>
      <c r="U19" s="3">
        <f>IF(C19="","",ROUND(SUMPRODUCT(($E$2:$P$2&lt;Ajustes!$B$1)*(E19:P19&lt;D19)*(D19-E19:P19)*(Ajustes!$B$1-$E$2:$P$2))*Ajustes!$B$5/30,0))</f>
        <v/>
      </c>
      <c r="V19" s="3">
        <f>IF(C19="","",S19+U19)</f>
        <v/>
      </c>
    </row>
    <row r="20">
      <c r="A20">
        <f>IF(Copropietarios!F19="","",Copropietarios!F19)</f>
        <v/>
      </c>
      <c r="B20">
        <f>IF(Copropietarios!A19="","",Copropietarios!A19)</f>
        <v/>
      </c>
      <c r="C20" s="7" t="n"/>
      <c r="D20" s="3">
        <f>IF(C20="","",ROUND(Ajustes!$B$4*C20/12,-2))</f>
        <v/>
      </c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>
        <f>IF(C20="","",D20*SUMPRODUCT(($E$2:$P$2-Ajustes!$B$3+1&lt;=Ajustes!$B$1)*1))</f>
        <v/>
      </c>
      <c r="R20" s="3">
        <f>IF(C20="","",SUM(E20:P20))</f>
        <v/>
      </c>
      <c r="S20" s="3">
        <f>IF(C20="","",MAX(0,Q20-R20))</f>
        <v/>
      </c>
      <c r="T20">
        <f>IF(C20="","",SUMPRODUCT(($E$2:$P$2&lt;Ajustes!$B$1)*(E20:P20&lt;D20)))</f>
        <v/>
      </c>
      <c r="U20" s="3">
        <f>IF(C20="","",ROUND(SUMPRODUCT(($E$2:$P$2&lt;Ajustes!$B$1)*(E20:P20&lt;D20)*(D20-E20:P20)*(Ajustes!$B$1-$E$2:$P$2))*Ajustes!$B$5/30,0))</f>
        <v/>
      </c>
      <c r="V20" s="3">
        <f>IF(C20="","",S20+U20)</f>
        <v/>
      </c>
    </row>
    <row r="21">
      <c r="A21">
        <f>IF(Copropietarios!F20="","",Copropietarios!F20)</f>
        <v/>
      </c>
      <c r="B21">
        <f>IF(Copropietarios!A20="","",Copropietarios!A20)</f>
        <v/>
      </c>
      <c r="C21" s="7" t="n"/>
      <c r="D21" s="3">
        <f>IF(C21="","",ROUND(Ajustes!$B$4*C21/12,-2))</f>
        <v/>
      </c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>
        <f>IF(C21="","",D21*SUMPRODUCT(($E$2:$P$2-Ajustes!$B$3+1&lt;=Ajustes!$B$1)*1))</f>
        <v/>
      </c>
      <c r="R21" s="3">
        <f>IF(C21="","",SUM(E21:P21))</f>
        <v/>
      </c>
      <c r="S21" s="3">
        <f>IF(C21="","",MAX(0,Q21-R21))</f>
        <v/>
      </c>
      <c r="T21">
        <f>IF(C21="","",SUMPRODUCT(($E$2:$P$2&lt;Ajustes!$B$1)*(E21:P21&lt;D21)))</f>
        <v/>
      </c>
      <c r="U21" s="3">
        <f>IF(C21="","",ROUND(SUMPRODUCT(($E$2:$P$2&lt;Ajustes!$B$1)*(E21:P21&lt;D21)*(D21-E21:P21)*(Ajustes!$B$1-$E$2:$P$2))*Ajustes!$B$5/30,0))</f>
        <v/>
      </c>
      <c r="V21" s="3">
        <f>IF(C21="","",S21+U21)</f>
        <v/>
      </c>
    </row>
    <row r="22">
      <c r="A22">
        <f>IF(Copropietarios!F21="","",Copropietarios!F21)</f>
        <v/>
      </c>
      <c r="B22">
        <f>IF(Copropietarios!A21="","",Copropietarios!A21)</f>
        <v/>
      </c>
      <c r="C22" s="7" t="n"/>
      <c r="D22" s="3">
        <f>IF(C22="","",ROUND(Ajustes!$B$4*C22/12,-2))</f>
        <v/>
      </c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>
        <f>IF(C22="","",D22*SUMPRODUCT(($E$2:$P$2-Ajustes!$B$3+1&lt;=Ajustes!$B$1)*1))</f>
        <v/>
      </c>
      <c r="R22" s="3">
        <f>IF(C22="","",SUM(E22:P22))</f>
        <v/>
      </c>
      <c r="S22" s="3">
        <f>IF(C22="","",MAX(0,Q22-R22))</f>
        <v/>
      </c>
      <c r="T22">
        <f>IF(C22="","",SUMPRODUCT(($E$2:$P$2&lt;Ajustes!$B$1)*(E22:P22&lt;D22)))</f>
        <v/>
      </c>
      <c r="U22" s="3">
        <f>IF(C22="","",ROUND(SUMPRODUCT(($E$2:$P$2&lt;Ajustes!$B$1)*(E22:P22&lt;D22)*(D22-E22:P22)*(Ajustes!$B$1-$E$2:$P$2))*Ajustes!$B$5/30,0))</f>
        <v/>
      </c>
      <c r="V22" s="3">
        <f>IF(C22="","",S22+U22)</f>
        <v/>
      </c>
    </row>
    <row r="23">
      <c r="A23">
        <f>IF(Copropietarios!F22="","",Copropietarios!F22)</f>
        <v/>
      </c>
      <c r="B23">
        <f>IF(Copropietarios!A22="","",Copropietarios!A22)</f>
        <v/>
      </c>
      <c r="C23" s="7" t="n"/>
      <c r="D23" s="3">
        <f>IF(C23="","",ROUND(Ajustes!$B$4*C23/12,-2))</f>
        <v/>
      </c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>
        <f>IF(C23="","",D23*SUMPRODUCT(($E$2:$P$2-Ajustes!$B$3+1&lt;=Ajustes!$B$1)*1))</f>
        <v/>
      </c>
      <c r="R23" s="3">
        <f>IF(C23="","",SUM(E23:P23))</f>
        <v/>
      </c>
      <c r="S23" s="3">
        <f>IF(C23="","",MAX(0,Q23-R23))</f>
        <v/>
      </c>
      <c r="T23">
        <f>IF(C23="","",SUMPRODUCT(($E$2:$P$2&lt;Ajustes!$B$1)*(E23:P23&lt;D23)))</f>
        <v/>
      </c>
      <c r="U23" s="3">
        <f>IF(C23="","",ROUND(SUMPRODUCT(($E$2:$P$2&lt;Ajustes!$B$1)*(E23:P23&lt;D23)*(D23-E23:P23)*(Ajustes!$B$1-$E$2:$P$2))*Ajustes!$B$5/30,0))</f>
        <v/>
      </c>
      <c r="V23" s="3">
        <f>IF(C23="","",S23+U23)</f>
        <v/>
      </c>
    </row>
    <row r="24">
      <c r="A24">
        <f>IF(Copropietarios!F23="","",Copropietarios!F23)</f>
        <v/>
      </c>
      <c r="B24">
        <f>IF(Copropietarios!A23="","",Copropietarios!A23)</f>
        <v/>
      </c>
      <c r="C24" s="7" t="n"/>
      <c r="D24" s="3">
        <f>IF(C24="","",ROUND(Ajustes!$B$4*C24/12,-2))</f>
        <v/>
      </c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>
        <f>IF(C24="","",D24*SUMPRODUCT(($E$2:$P$2-Ajustes!$B$3+1&lt;=Ajustes!$B$1)*1))</f>
        <v/>
      </c>
      <c r="R24" s="3">
        <f>IF(C24="","",SUM(E24:P24))</f>
        <v/>
      </c>
      <c r="S24" s="3">
        <f>IF(C24="","",MAX(0,Q24-R24))</f>
        <v/>
      </c>
      <c r="T24">
        <f>IF(C24="","",SUMPRODUCT(($E$2:$P$2&lt;Ajustes!$B$1)*(E24:P24&lt;D24)))</f>
        <v/>
      </c>
      <c r="U24" s="3">
        <f>IF(C24="","",ROUND(SUMPRODUCT(($E$2:$P$2&lt;Ajustes!$B$1)*(E24:P24&lt;D24)*(D24-E24:P24)*(Ajustes!$B$1-$E$2:$P$2))*Ajustes!$B$5/30,0))</f>
        <v/>
      </c>
      <c r="V24" s="3">
        <f>IF(C24="","",S24+U24)</f>
        <v/>
      </c>
    </row>
    <row r="25">
      <c r="A25">
        <f>IF(Copropietarios!F24="","",Copropietarios!F24)</f>
        <v/>
      </c>
      <c r="B25">
        <f>IF(Copropietarios!A24="","",Copropietarios!A24)</f>
        <v/>
      </c>
      <c r="C25" s="7" t="n"/>
      <c r="D25" s="3">
        <f>IF(C25="","",ROUND(Ajustes!$B$4*C25/12,-2))</f>
        <v/>
      </c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>
        <f>IF(C25="","",D25*SUMPRODUCT(($E$2:$P$2-Ajustes!$B$3+1&lt;=Ajustes!$B$1)*1))</f>
        <v/>
      </c>
      <c r="R25" s="3">
        <f>IF(C25="","",SUM(E25:P25))</f>
        <v/>
      </c>
      <c r="S25" s="3">
        <f>IF(C25="","",MAX(0,Q25-R25))</f>
        <v/>
      </c>
      <c r="T25">
        <f>IF(C25="","",SUMPRODUCT(($E$2:$P$2&lt;Ajustes!$B$1)*(E25:P25&lt;D25)))</f>
        <v/>
      </c>
      <c r="U25" s="3">
        <f>IF(C25="","",ROUND(SUMPRODUCT(($E$2:$P$2&lt;Ajustes!$B$1)*(E25:P25&lt;D25)*(D25-E25:P25)*(Ajustes!$B$1-$E$2:$P$2))*Ajustes!$B$5/30,0))</f>
        <v/>
      </c>
      <c r="V25" s="3">
        <f>IF(C25="","",S25+U25)</f>
        <v/>
      </c>
    </row>
    <row r="26">
      <c r="A26">
        <f>IF(Copropietarios!F25="","",Copropietarios!F25)</f>
        <v/>
      </c>
      <c r="B26">
        <f>IF(Copropietarios!A25="","",Copropietarios!A25)</f>
        <v/>
      </c>
      <c r="C26" s="7" t="n"/>
      <c r="D26" s="3">
        <f>IF(C26="","",ROUND(Ajustes!$B$4*C26/12,-2))</f>
        <v/>
      </c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>
        <f>IF(C26="","",D26*SUMPRODUCT(($E$2:$P$2-Ajustes!$B$3+1&lt;=Ajustes!$B$1)*1))</f>
        <v/>
      </c>
      <c r="R26" s="3">
        <f>IF(C26="","",SUM(E26:P26))</f>
        <v/>
      </c>
      <c r="S26" s="3">
        <f>IF(C26="","",MAX(0,Q26-R26))</f>
        <v/>
      </c>
      <c r="T26">
        <f>IF(C26="","",SUMPRODUCT(($E$2:$P$2&lt;Ajustes!$B$1)*(E26:P26&lt;D26)))</f>
        <v/>
      </c>
      <c r="U26" s="3">
        <f>IF(C26="","",ROUND(SUMPRODUCT(($E$2:$P$2&lt;Ajustes!$B$1)*(E26:P26&lt;D26)*(D26-E26:P26)*(Ajustes!$B$1-$E$2:$P$2))*Ajustes!$B$5/30,0))</f>
        <v/>
      </c>
      <c r="V26" s="3">
        <f>IF(C26="","",S26+U26)</f>
        <v/>
      </c>
    </row>
    <row r="27">
      <c r="A27">
        <f>IF(Copropietarios!F26="","",Copropietarios!F26)</f>
        <v/>
      </c>
      <c r="B27">
        <f>IF(Copropietarios!A26="","",Copropietarios!A26)</f>
        <v/>
      </c>
      <c r="C27" s="7" t="n"/>
      <c r="D27" s="3">
        <f>IF(C27="","",ROUND(Ajustes!$B$4*C27/12,-2))</f>
        <v/>
      </c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>
        <f>IF(C27="","",D27*SUMPRODUCT(($E$2:$P$2-Ajustes!$B$3+1&lt;=Ajustes!$B$1)*1))</f>
        <v/>
      </c>
      <c r="R27" s="3">
        <f>IF(C27="","",SUM(E27:P27))</f>
        <v/>
      </c>
      <c r="S27" s="3">
        <f>IF(C27="","",MAX(0,Q27-R27))</f>
        <v/>
      </c>
      <c r="T27">
        <f>IF(C27="","",SUMPRODUCT(($E$2:$P$2&lt;Ajustes!$B$1)*(E27:P27&lt;D27)))</f>
        <v/>
      </c>
      <c r="U27" s="3">
        <f>IF(C27="","",ROUND(SUMPRODUCT(($E$2:$P$2&lt;Ajustes!$B$1)*(E27:P27&lt;D27)*(D27-E27:P27)*(Ajustes!$B$1-$E$2:$P$2))*Ajustes!$B$5/30,0))</f>
        <v/>
      </c>
      <c r="V27" s="3">
        <f>IF(C27="","",S27+U27)</f>
        <v/>
      </c>
    </row>
    <row r="28">
      <c r="A28">
        <f>IF(Copropietarios!F27="","",Copropietarios!F27)</f>
        <v/>
      </c>
      <c r="B28">
        <f>IF(Copropietarios!A27="","",Copropietarios!A27)</f>
        <v/>
      </c>
      <c r="C28" s="7" t="n"/>
      <c r="D28" s="3">
        <f>IF(C28="","",ROUND(Ajustes!$B$4*C28/12,-2))</f>
        <v/>
      </c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>
        <f>IF(C28="","",D28*SUMPRODUCT(($E$2:$P$2-Ajustes!$B$3+1&lt;=Ajustes!$B$1)*1))</f>
        <v/>
      </c>
      <c r="R28" s="3">
        <f>IF(C28="","",SUM(E28:P28))</f>
        <v/>
      </c>
      <c r="S28" s="3">
        <f>IF(C28="","",MAX(0,Q28-R28))</f>
        <v/>
      </c>
      <c r="T28">
        <f>IF(C28="","",SUMPRODUCT(($E$2:$P$2&lt;Ajustes!$B$1)*(E28:P28&lt;D28)))</f>
        <v/>
      </c>
      <c r="U28" s="3">
        <f>IF(C28="","",ROUND(SUMPRODUCT(($E$2:$P$2&lt;Ajustes!$B$1)*(E28:P28&lt;D28)*(D28-E28:P28)*(Ajustes!$B$1-$E$2:$P$2))*Ajustes!$B$5/30,0))</f>
        <v/>
      </c>
      <c r="V28" s="3">
        <f>IF(C28="","",S28+U28)</f>
        <v/>
      </c>
    </row>
    <row r="29">
      <c r="A29">
        <f>IF(Copropietarios!F28="","",Copropietarios!F28)</f>
        <v/>
      </c>
      <c r="B29">
        <f>IF(Copropietarios!A28="","",Copropietarios!A28)</f>
        <v/>
      </c>
      <c r="C29" s="7" t="n"/>
      <c r="D29" s="3">
        <f>IF(C29="","",ROUND(Ajustes!$B$4*C29/12,-2))</f>
        <v/>
      </c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>
        <f>IF(C29="","",D29*SUMPRODUCT(($E$2:$P$2-Ajustes!$B$3+1&lt;=Ajustes!$B$1)*1))</f>
        <v/>
      </c>
      <c r="R29" s="3">
        <f>IF(C29="","",SUM(E29:P29))</f>
        <v/>
      </c>
      <c r="S29" s="3">
        <f>IF(C29="","",MAX(0,Q29-R29))</f>
        <v/>
      </c>
      <c r="T29">
        <f>IF(C29="","",SUMPRODUCT(($E$2:$P$2&lt;Ajustes!$B$1)*(E29:P29&lt;D29)))</f>
        <v/>
      </c>
      <c r="U29" s="3">
        <f>IF(C29="","",ROUND(SUMPRODUCT(($E$2:$P$2&lt;Ajustes!$B$1)*(E29:P29&lt;D29)*(D29-E29:P29)*(Ajustes!$B$1-$E$2:$P$2))*Ajustes!$B$5/30,0))</f>
        <v/>
      </c>
      <c r="V29" s="3">
        <f>IF(C29="","",S29+U29)</f>
        <v/>
      </c>
    </row>
    <row r="30">
      <c r="A30">
        <f>IF(Copropietarios!F29="","",Copropietarios!F29)</f>
        <v/>
      </c>
      <c r="B30">
        <f>IF(Copropietarios!A29="","",Copropietarios!A29)</f>
        <v/>
      </c>
      <c r="C30" s="7" t="n"/>
      <c r="D30" s="3">
        <f>IF(C30="","",ROUND(Ajustes!$B$4*C30/12,-2))</f>
        <v/>
      </c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>
        <f>IF(C30="","",D30*SUMPRODUCT(($E$2:$P$2-Ajustes!$B$3+1&lt;=Ajustes!$B$1)*1))</f>
        <v/>
      </c>
      <c r="R30" s="3">
        <f>IF(C30="","",SUM(E30:P30))</f>
        <v/>
      </c>
      <c r="S30" s="3">
        <f>IF(C30="","",MAX(0,Q30-R30))</f>
        <v/>
      </c>
      <c r="T30">
        <f>IF(C30="","",SUMPRODUCT(($E$2:$P$2&lt;Ajustes!$B$1)*(E30:P30&lt;D30)))</f>
        <v/>
      </c>
      <c r="U30" s="3">
        <f>IF(C30="","",ROUND(SUMPRODUCT(($E$2:$P$2&lt;Ajustes!$B$1)*(E30:P30&lt;D30)*(D30-E30:P30)*(Ajustes!$B$1-$E$2:$P$2))*Ajustes!$B$5/30,0))</f>
        <v/>
      </c>
      <c r="V30" s="3">
        <f>IF(C30="","",S30+U30)</f>
        <v/>
      </c>
    </row>
    <row r="31">
      <c r="A31">
        <f>IF(Copropietarios!F30="","",Copropietarios!F30)</f>
        <v/>
      </c>
      <c r="B31">
        <f>IF(Copropietarios!A30="","",Copropietarios!A30)</f>
        <v/>
      </c>
      <c r="C31" s="7" t="n"/>
      <c r="D31" s="3">
        <f>IF(C31="","",ROUND(Ajustes!$B$4*C31/12,-2))</f>
        <v/>
      </c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  <c r="Q31" s="3">
        <f>IF(C31="","",D31*SUMPRODUCT(($E$2:$P$2-Ajustes!$B$3+1&lt;=Ajustes!$B$1)*1))</f>
        <v/>
      </c>
      <c r="R31" s="3">
        <f>IF(C31="","",SUM(E31:P31))</f>
        <v/>
      </c>
      <c r="S31" s="3">
        <f>IF(C31="","",MAX(0,Q31-R31))</f>
        <v/>
      </c>
      <c r="T31">
        <f>IF(C31="","",SUMPRODUCT(($E$2:$P$2&lt;Ajustes!$B$1)*(E31:P31&lt;D31)))</f>
        <v/>
      </c>
      <c r="U31" s="3">
        <f>IF(C31="","",ROUND(SUMPRODUCT(($E$2:$P$2&lt;Ajustes!$B$1)*(E31:P31&lt;D31)*(D31-E31:P31)*(Ajustes!$B$1-$E$2:$P$2))*Ajustes!$B$5/30,0))</f>
        <v/>
      </c>
      <c r="V31" s="3">
        <f>IF(C31="","",S31+U31)</f>
        <v/>
      </c>
    </row>
    <row r="32">
      <c r="A32">
        <f>IF(Copropietarios!F31="","",Copropietarios!F31)</f>
        <v/>
      </c>
      <c r="B32">
        <f>IF(Copropietarios!A31="","",Copropietarios!A31)</f>
        <v/>
      </c>
      <c r="C32" s="7" t="n"/>
      <c r="D32" s="3">
        <f>IF(C32="","",ROUND(Ajustes!$B$4*C32/12,-2))</f>
        <v/>
      </c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>
        <f>IF(C32="","",D32*SUMPRODUCT(($E$2:$P$2-Ajustes!$B$3+1&lt;=Ajustes!$B$1)*1))</f>
        <v/>
      </c>
      <c r="R32" s="3">
        <f>IF(C32="","",SUM(E32:P32))</f>
        <v/>
      </c>
      <c r="S32" s="3">
        <f>IF(C32="","",MAX(0,Q32-R32))</f>
        <v/>
      </c>
      <c r="T32">
        <f>IF(C32="","",SUMPRODUCT(($E$2:$P$2&lt;Ajustes!$B$1)*(E32:P32&lt;D32)))</f>
        <v/>
      </c>
      <c r="U32" s="3">
        <f>IF(C32="","",ROUND(SUMPRODUCT(($E$2:$P$2&lt;Ajustes!$B$1)*(E32:P32&lt;D32)*(D32-E32:P32)*(Ajustes!$B$1-$E$2:$P$2))*Ajustes!$B$5/30,0))</f>
        <v/>
      </c>
      <c r="V32" s="3">
        <f>IF(C32="","",S32+U32)</f>
        <v/>
      </c>
    </row>
    <row r="33">
      <c r="A33">
        <f>IF(Copropietarios!F32="","",Copropietarios!F32)</f>
        <v/>
      </c>
      <c r="B33">
        <f>IF(Copropietarios!A32="","",Copropietarios!A32)</f>
        <v/>
      </c>
      <c r="C33" s="7" t="n"/>
      <c r="D33" s="3">
        <f>IF(C33="","",ROUND(Ajustes!$B$4*C33/12,-2))</f>
        <v/>
      </c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>
        <f>IF(C33="","",D33*SUMPRODUCT(($E$2:$P$2-Ajustes!$B$3+1&lt;=Ajustes!$B$1)*1))</f>
        <v/>
      </c>
      <c r="R33" s="3">
        <f>IF(C33="","",SUM(E33:P33))</f>
        <v/>
      </c>
      <c r="S33" s="3">
        <f>IF(C33="","",MAX(0,Q33-R33))</f>
        <v/>
      </c>
      <c r="T33">
        <f>IF(C33="","",SUMPRODUCT(($E$2:$P$2&lt;Ajustes!$B$1)*(E33:P33&lt;D33)))</f>
        <v/>
      </c>
      <c r="U33" s="3">
        <f>IF(C33="","",ROUND(SUMPRODUCT(($E$2:$P$2&lt;Ajustes!$B$1)*(E33:P33&lt;D33)*(D33-E33:P33)*(Ajustes!$B$1-$E$2:$P$2))*Ajustes!$B$5/30,0))</f>
        <v/>
      </c>
      <c r="V33" s="3">
        <f>IF(C33="","",S33+U33)</f>
        <v/>
      </c>
    </row>
    <row r="34">
      <c r="A34">
        <f>IF(Copropietarios!F33="","",Copropietarios!F33)</f>
        <v/>
      </c>
      <c r="B34">
        <f>IF(Copropietarios!A33="","",Copropietarios!A33)</f>
        <v/>
      </c>
      <c r="C34" s="7" t="n"/>
      <c r="D34" s="3">
        <f>IF(C34="","",ROUND(Ajustes!$B$4*C34/12,-2))</f>
        <v/>
      </c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3" t="n"/>
      <c r="Q34" s="3">
        <f>IF(C34="","",D34*SUMPRODUCT(($E$2:$P$2-Ajustes!$B$3+1&lt;=Ajustes!$B$1)*1))</f>
        <v/>
      </c>
      <c r="R34" s="3">
        <f>IF(C34="","",SUM(E34:P34))</f>
        <v/>
      </c>
      <c r="S34" s="3">
        <f>IF(C34="","",MAX(0,Q34-R34))</f>
        <v/>
      </c>
      <c r="T34">
        <f>IF(C34="","",SUMPRODUCT(($E$2:$P$2&lt;Ajustes!$B$1)*(E34:P34&lt;D34)))</f>
        <v/>
      </c>
      <c r="U34" s="3">
        <f>IF(C34="","",ROUND(SUMPRODUCT(($E$2:$P$2&lt;Ajustes!$B$1)*(E34:P34&lt;D34)*(D34-E34:P34)*(Ajustes!$B$1-$E$2:$P$2))*Ajustes!$B$5/30,0))</f>
        <v/>
      </c>
      <c r="V34" s="3">
        <f>IF(C34="","",S34+U34)</f>
        <v/>
      </c>
    </row>
    <row r="35">
      <c r="A35">
        <f>IF(Copropietarios!F34="","",Copropietarios!F34)</f>
        <v/>
      </c>
      <c r="B35">
        <f>IF(Copropietarios!A34="","",Copropietarios!A34)</f>
        <v/>
      </c>
      <c r="C35" s="7" t="n"/>
      <c r="D35" s="3">
        <f>IF(C35="","",ROUND(Ajustes!$B$4*C35/12,-2))</f>
        <v/>
      </c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>
        <f>IF(C35="","",D35*SUMPRODUCT(($E$2:$P$2-Ajustes!$B$3+1&lt;=Ajustes!$B$1)*1))</f>
        <v/>
      </c>
      <c r="R35" s="3">
        <f>IF(C35="","",SUM(E35:P35))</f>
        <v/>
      </c>
      <c r="S35" s="3">
        <f>IF(C35="","",MAX(0,Q35-R35))</f>
        <v/>
      </c>
      <c r="T35">
        <f>IF(C35="","",SUMPRODUCT(($E$2:$P$2&lt;Ajustes!$B$1)*(E35:P35&lt;D35)))</f>
        <v/>
      </c>
      <c r="U35" s="3">
        <f>IF(C35="","",ROUND(SUMPRODUCT(($E$2:$P$2&lt;Ajustes!$B$1)*(E35:P35&lt;D35)*(D35-E35:P35)*(Ajustes!$B$1-$E$2:$P$2))*Ajustes!$B$5/30,0))</f>
        <v/>
      </c>
      <c r="V35" s="3">
        <f>IF(C35="","",S35+U35)</f>
        <v/>
      </c>
    </row>
    <row r="36">
      <c r="A36">
        <f>IF(Copropietarios!F35="","",Copropietarios!F35)</f>
        <v/>
      </c>
      <c r="B36">
        <f>IF(Copropietarios!A35="","",Copropietarios!A35)</f>
        <v/>
      </c>
      <c r="C36" s="7" t="n"/>
      <c r="D36" s="3">
        <f>IF(C36="","",ROUND(Ajustes!$B$4*C36/12,-2))</f>
        <v/>
      </c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  <c r="Q36" s="3">
        <f>IF(C36="","",D36*SUMPRODUCT(($E$2:$P$2-Ajustes!$B$3+1&lt;=Ajustes!$B$1)*1))</f>
        <v/>
      </c>
      <c r="R36" s="3">
        <f>IF(C36="","",SUM(E36:P36))</f>
        <v/>
      </c>
      <c r="S36" s="3">
        <f>IF(C36="","",MAX(0,Q36-R36))</f>
        <v/>
      </c>
      <c r="T36">
        <f>IF(C36="","",SUMPRODUCT(($E$2:$P$2&lt;Ajustes!$B$1)*(E36:P36&lt;D36)))</f>
        <v/>
      </c>
      <c r="U36" s="3">
        <f>IF(C36="","",ROUND(SUMPRODUCT(($E$2:$P$2&lt;Ajustes!$B$1)*(E36:P36&lt;D36)*(D36-E36:P36)*(Ajustes!$B$1-$E$2:$P$2))*Ajustes!$B$5/30,0))</f>
        <v/>
      </c>
      <c r="V36" s="3">
        <f>IF(C36="","",S36+U36)</f>
        <v/>
      </c>
    </row>
    <row r="37">
      <c r="A37">
        <f>IF(Copropietarios!F36="","",Copropietarios!F36)</f>
        <v/>
      </c>
      <c r="B37">
        <f>IF(Copropietarios!A36="","",Copropietarios!A36)</f>
        <v/>
      </c>
      <c r="C37" s="7" t="n"/>
      <c r="D37" s="3">
        <f>IF(C37="","",ROUND(Ajustes!$B$4*C37/12,-2))</f>
        <v/>
      </c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>
        <f>IF(C37="","",D37*SUMPRODUCT(($E$2:$P$2-Ajustes!$B$3+1&lt;=Ajustes!$B$1)*1))</f>
        <v/>
      </c>
      <c r="R37" s="3">
        <f>IF(C37="","",SUM(E37:P37))</f>
        <v/>
      </c>
      <c r="S37" s="3">
        <f>IF(C37="","",MAX(0,Q37-R37))</f>
        <v/>
      </c>
      <c r="T37">
        <f>IF(C37="","",SUMPRODUCT(($E$2:$P$2&lt;Ajustes!$B$1)*(E37:P37&lt;D37)))</f>
        <v/>
      </c>
      <c r="U37" s="3">
        <f>IF(C37="","",ROUND(SUMPRODUCT(($E$2:$P$2&lt;Ajustes!$B$1)*(E37:P37&lt;D37)*(D37-E37:P37)*(Ajustes!$B$1-$E$2:$P$2))*Ajustes!$B$5/30,0))</f>
        <v/>
      </c>
      <c r="V37" s="3">
        <f>IF(C37="","",S37+U37)</f>
        <v/>
      </c>
    </row>
    <row r="38">
      <c r="A38">
        <f>IF(Copropietarios!F37="","",Copropietarios!F37)</f>
        <v/>
      </c>
      <c r="B38">
        <f>IF(Copropietarios!A37="","",Copropietarios!A37)</f>
        <v/>
      </c>
      <c r="C38" s="7" t="n"/>
      <c r="D38" s="3">
        <f>IF(C38="","",ROUND(Ajustes!$B$4*C38/12,-2))</f>
        <v/>
      </c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3" t="n"/>
      <c r="Q38" s="3">
        <f>IF(C38="","",D38*SUMPRODUCT(($E$2:$P$2-Ajustes!$B$3+1&lt;=Ajustes!$B$1)*1))</f>
        <v/>
      </c>
      <c r="R38" s="3">
        <f>IF(C38="","",SUM(E38:P38))</f>
        <v/>
      </c>
      <c r="S38" s="3">
        <f>IF(C38="","",MAX(0,Q38-R38))</f>
        <v/>
      </c>
      <c r="T38">
        <f>IF(C38="","",SUMPRODUCT(($E$2:$P$2&lt;Ajustes!$B$1)*(E38:P38&lt;D38)))</f>
        <v/>
      </c>
      <c r="U38" s="3">
        <f>IF(C38="","",ROUND(SUMPRODUCT(($E$2:$P$2&lt;Ajustes!$B$1)*(E38:P38&lt;D38)*(D38-E38:P38)*(Ajustes!$B$1-$E$2:$P$2))*Ajustes!$B$5/30,0))</f>
        <v/>
      </c>
      <c r="V38" s="3">
        <f>IF(C38="","",S38+U38)</f>
        <v/>
      </c>
    </row>
    <row r="39">
      <c r="A39">
        <f>IF(Copropietarios!F38="","",Copropietarios!F38)</f>
        <v/>
      </c>
      <c r="B39">
        <f>IF(Copropietarios!A38="","",Copropietarios!A38)</f>
        <v/>
      </c>
      <c r="C39" s="7" t="n"/>
      <c r="D39" s="3">
        <f>IF(C39="","",ROUND(Ajustes!$B$4*C39/12,-2))</f>
        <v/>
      </c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  <c r="Q39" s="3">
        <f>IF(C39="","",D39*SUMPRODUCT(($E$2:$P$2-Ajustes!$B$3+1&lt;=Ajustes!$B$1)*1))</f>
        <v/>
      </c>
      <c r="R39" s="3">
        <f>IF(C39="","",SUM(E39:P39))</f>
        <v/>
      </c>
      <c r="S39" s="3">
        <f>IF(C39="","",MAX(0,Q39-R39))</f>
        <v/>
      </c>
      <c r="T39">
        <f>IF(C39="","",SUMPRODUCT(($E$2:$P$2&lt;Ajustes!$B$1)*(E39:P39&lt;D39)))</f>
        <v/>
      </c>
      <c r="U39" s="3">
        <f>IF(C39="","",ROUND(SUMPRODUCT(($E$2:$P$2&lt;Ajustes!$B$1)*(E39:P39&lt;D39)*(D39-E39:P39)*(Ajustes!$B$1-$E$2:$P$2))*Ajustes!$B$5/30,0))</f>
        <v/>
      </c>
      <c r="V39" s="3">
        <f>IF(C39="","",S39+U39)</f>
        <v/>
      </c>
    </row>
    <row r="40">
      <c r="A40">
        <f>IF(Copropietarios!F39="","",Copropietarios!F39)</f>
        <v/>
      </c>
      <c r="B40">
        <f>IF(Copropietarios!A39="","",Copropietarios!A39)</f>
        <v/>
      </c>
      <c r="C40" s="7" t="n"/>
      <c r="D40" s="3">
        <f>IF(C40="","",ROUND(Ajustes!$B$4*C40/12,-2))</f>
        <v/>
      </c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>
        <f>IF(C40="","",D40*SUMPRODUCT(($E$2:$P$2-Ajustes!$B$3+1&lt;=Ajustes!$B$1)*1))</f>
        <v/>
      </c>
      <c r="R40" s="3">
        <f>IF(C40="","",SUM(E40:P40))</f>
        <v/>
      </c>
      <c r="S40" s="3">
        <f>IF(C40="","",MAX(0,Q40-R40))</f>
        <v/>
      </c>
      <c r="T40">
        <f>IF(C40="","",SUMPRODUCT(($E$2:$P$2&lt;Ajustes!$B$1)*(E40:P40&lt;D40)))</f>
        <v/>
      </c>
      <c r="U40" s="3">
        <f>IF(C40="","",ROUND(SUMPRODUCT(($E$2:$P$2&lt;Ajustes!$B$1)*(E40:P40&lt;D40)*(D40-E40:P40)*(Ajustes!$B$1-$E$2:$P$2))*Ajustes!$B$5/30,0))</f>
        <v/>
      </c>
      <c r="V40" s="3">
        <f>IF(C40="","",S40+U40)</f>
        <v/>
      </c>
    </row>
    <row r="41">
      <c r="A41">
        <f>IF(Copropietarios!F40="","",Copropietarios!F40)</f>
        <v/>
      </c>
      <c r="B41">
        <f>IF(Copropietarios!A40="","",Copropietarios!A40)</f>
        <v/>
      </c>
      <c r="C41" s="7" t="n"/>
      <c r="D41" s="3">
        <f>IF(C41="","",ROUND(Ajustes!$B$4*C41/12,-2))</f>
        <v/>
      </c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  <c r="Q41" s="3">
        <f>IF(C41="","",D41*SUMPRODUCT(($E$2:$P$2-Ajustes!$B$3+1&lt;=Ajustes!$B$1)*1))</f>
        <v/>
      </c>
      <c r="R41" s="3">
        <f>IF(C41="","",SUM(E41:P41))</f>
        <v/>
      </c>
      <c r="S41" s="3">
        <f>IF(C41="","",MAX(0,Q41-R41))</f>
        <v/>
      </c>
      <c r="T41">
        <f>IF(C41="","",SUMPRODUCT(($E$2:$P$2&lt;Ajustes!$B$1)*(E41:P41&lt;D41)))</f>
        <v/>
      </c>
      <c r="U41" s="3">
        <f>IF(C41="","",ROUND(SUMPRODUCT(($E$2:$P$2&lt;Ajustes!$B$1)*(E41:P41&lt;D41)*(D41-E41:P41)*(Ajustes!$B$1-$E$2:$P$2))*Ajustes!$B$5/30,0))</f>
        <v/>
      </c>
      <c r="V41" s="3">
        <f>IF(C41="","",S41+U41)</f>
        <v/>
      </c>
    </row>
    <row r="42">
      <c r="A42">
        <f>IF(Copropietarios!F41="","",Copropietarios!F41)</f>
        <v/>
      </c>
      <c r="B42">
        <f>IF(Copropietarios!A41="","",Copropietarios!A41)</f>
        <v/>
      </c>
      <c r="C42" s="7" t="n"/>
      <c r="D42" s="3">
        <f>IF(C42="","",ROUND(Ajustes!$B$4*C42/12,-2))</f>
        <v/>
      </c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>
        <f>IF(C42="","",D42*SUMPRODUCT(($E$2:$P$2-Ajustes!$B$3+1&lt;=Ajustes!$B$1)*1))</f>
        <v/>
      </c>
      <c r="R42" s="3">
        <f>IF(C42="","",SUM(E42:P42))</f>
        <v/>
      </c>
      <c r="S42" s="3">
        <f>IF(C42="","",MAX(0,Q42-R42))</f>
        <v/>
      </c>
      <c r="T42">
        <f>IF(C42="","",SUMPRODUCT(($E$2:$P$2&lt;Ajustes!$B$1)*(E42:P42&lt;D42)))</f>
        <v/>
      </c>
      <c r="U42" s="3">
        <f>IF(C42="","",ROUND(SUMPRODUCT(($E$2:$P$2&lt;Ajustes!$B$1)*(E42:P42&lt;D42)*(D42-E42:P42)*(Ajustes!$B$1-$E$2:$P$2))*Ajustes!$B$5/30,0))</f>
        <v/>
      </c>
      <c r="V42" s="3">
        <f>IF(C42="","",S42+U42)</f>
        <v/>
      </c>
    </row>
    <row r="43">
      <c r="A43">
        <f>IF(Copropietarios!F42="","",Copropietarios!F42)</f>
        <v/>
      </c>
      <c r="B43">
        <f>IF(Copropietarios!A42="","",Copropietarios!A42)</f>
        <v/>
      </c>
      <c r="C43" s="7" t="n"/>
      <c r="D43" s="3">
        <f>IF(C43="","",ROUND(Ajustes!$B$4*C43/12,-2))</f>
        <v/>
      </c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>
        <f>IF(C43="","",D43*SUMPRODUCT(($E$2:$P$2-Ajustes!$B$3+1&lt;=Ajustes!$B$1)*1))</f>
        <v/>
      </c>
      <c r="R43" s="3">
        <f>IF(C43="","",SUM(E43:P43))</f>
        <v/>
      </c>
      <c r="S43" s="3">
        <f>IF(C43="","",MAX(0,Q43-R43))</f>
        <v/>
      </c>
      <c r="T43">
        <f>IF(C43="","",SUMPRODUCT(($E$2:$P$2&lt;Ajustes!$B$1)*(E43:P43&lt;D43)))</f>
        <v/>
      </c>
      <c r="U43" s="3">
        <f>IF(C43="","",ROUND(SUMPRODUCT(($E$2:$P$2&lt;Ajustes!$B$1)*(E43:P43&lt;D43)*(D43-E43:P43)*(Ajustes!$B$1-$E$2:$P$2))*Ajustes!$B$5/30,0))</f>
        <v/>
      </c>
      <c r="V43" s="3">
        <f>IF(C43="","",S43+U43)</f>
        <v/>
      </c>
    </row>
    <row r="44">
      <c r="A44">
        <f>IF(Copropietarios!F43="","",Copropietarios!F43)</f>
        <v/>
      </c>
      <c r="B44">
        <f>IF(Copropietarios!A43="","",Copropietarios!A43)</f>
        <v/>
      </c>
      <c r="C44" s="7" t="n"/>
      <c r="D44" s="3">
        <f>IF(C44="","",ROUND(Ajustes!$B$4*C44/12,-2))</f>
        <v/>
      </c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  <c r="Q44" s="3">
        <f>IF(C44="","",D44*SUMPRODUCT(($E$2:$P$2-Ajustes!$B$3+1&lt;=Ajustes!$B$1)*1))</f>
        <v/>
      </c>
      <c r="R44" s="3">
        <f>IF(C44="","",SUM(E44:P44))</f>
        <v/>
      </c>
      <c r="S44" s="3">
        <f>IF(C44="","",MAX(0,Q44-R44))</f>
        <v/>
      </c>
      <c r="T44">
        <f>IF(C44="","",SUMPRODUCT(($E$2:$P$2&lt;Ajustes!$B$1)*(E44:P44&lt;D44)))</f>
        <v/>
      </c>
      <c r="U44" s="3">
        <f>IF(C44="","",ROUND(SUMPRODUCT(($E$2:$P$2&lt;Ajustes!$B$1)*(E44:P44&lt;D44)*(D44-E44:P44)*(Ajustes!$B$1-$E$2:$P$2))*Ajustes!$B$5/30,0))</f>
        <v/>
      </c>
      <c r="V44" s="3">
        <f>IF(C44="","",S44+U44)</f>
        <v/>
      </c>
    </row>
    <row r="45">
      <c r="A45">
        <f>IF(Copropietarios!F44="","",Copropietarios!F44)</f>
        <v/>
      </c>
      <c r="B45">
        <f>IF(Copropietarios!A44="","",Copropietarios!A44)</f>
        <v/>
      </c>
      <c r="C45" s="7" t="n"/>
      <c r="D45" s="3">
        <f>IF(C45="","",ROUND(Ajustes!$B$4*C45/12,-2))</f>
        <v/>
      </c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  <c r="Q45" s="3">
        <f>IF(C45="","",D45*SUMPRODUCT(($E$2:$P$2-Ajustes!$B$3+1&lt;=Ajustes!$B$1)*1))</f>
        <v/>
      </c>
      <c r="R45" s="3">
        <f>IF(C45="","",SUM(E45:P45))</f>
        <v/>
      </c>
      <c r="S45" s="3">
        <f>IF(C45="","",MAX(0,Q45-R45))</f>
        <v/>
      </c>
      <c r="T45">
        <f>IF(C45="","",SUMPRODUCT(($E$2:$P$2&lt;Ajustes!$B$1)*(E45:P45&lt;D45)))</f>
        <v/>
      </c>
      <c r="U45" s="3">
        <f>IF(C45="","",ROUND(SUMPRODUCT(($E$2:$P$2&lt;Ajustes!$B$1)*(E45:P45&lt;D45)*(D45-E45:P45)*(Ajustes!$B$1-$E$2:$P$2))*Ajustes!$B$5/30,0))</f>
        <v/>
      </c>
      <c r="V45" s="3">
        <f>IF(C45="","",S45+U45)</f>
        <v/>
      </c>
    </row>
    <row r="46">
      <c r="A46">
        <f>IF(Copropietarios!F45="","",Copropietarios!F45)</f>
        <v/>
      </c>
      <c r="B46">
        <f>IF(Copropietarios!A45="","",Copropietarios!A45)</f>
        <v/>
      </c>
      <c r="C46" s="7" t="n"/>
      <c r="D46" s="3">
        <f>IF(C46="","",ROUND(Ajustes!$B$4*C46/12,-2))</f>
        <v/>
      </c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  <c r="Q46" s="3">
        <f>IF(C46="","",D46*SUMPRODUCT(($E$2:$P$2-Ajustes!$B$3+1&lt;=Ajustes!$B$1)*1))</f>
        <v/>
      </c>
      <c r="R46" s="3">
        <f>IF(C46="","",SUM(E46:P46))</f>
        <v/>
      </c>
      <c r="S46" s="3">
        <f>IF(C46="","",MAX(0,Q46-R46))</f>
        <v/>
      </c>
      <c r="T46">
        <f>IF(C46="","",SUMPRODUCT(($E$2:$P$2&lt;Ajustes!$B$1)*(E46:P46&lt;D46)))</f>
        <v/>
      </c>
      <c r="U46" s="3">
        <f>IF(C46="","",ROUND(SUMPRODUCT(($E$2:$P$2&lt;Ajustes!$B$1)*(E46:P46&lt;D46)*(D46-E46:P46)*(Ajustes!$B$1-$E$2:$P$2))*Ajustes!$B$5/30,0))</f>
        <v/>
      </c>
      <c r="V46" s="3">
        <f>IF(C46="","",S46+U46)</f>
        <v/>
      </c>
    </row>
    <row r="47">
      <c r="A47">
        <f>IF(Copropietarios!F46="","",Copropietarios!F46)</f>
        <v/>
      </c>
      <c r="B47">
        <f>IF(Copropietarios!A46="","",Copropietarios!A46)</f>
        <v/>
      </c>
      <c r="C47" s="7" t="n"/>
      <c r="D47" s="3">
        <f>IF(C47="","",ROUND(Ajustes!$B$4*C47/12,-2))</f>
        <v/>
      </c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>
        <f>IF(C47="","",D47*SUMPRODUCT(($E$2:$P$2-Ajustes!$B$3+1&lt;=Ajustes!$B$1)*1))</f>
        <v/>
      </c>
      <c r="R47" s="3">
        <f>IF(C47="","",SUM(E47:P47))</f>
        <v/>
      </c>
      <c r="S47" s="3">
        <f>IF(C47="","",MAX(0,Q47-R47))</f>
        <v/>
      </c>
      <c r="T47">
        <f>IF(C47="","",SUMPRODUCT(($E$2:$P$2&lt;Ajustes!$B$1)*(E47:P47&lt;D47)))</f>
        <v/>
      </c>
      <c r="U47" s="3">
        <f>IF(C47="","",ROUND(SUMPRODUCT(($E$2:$P$2&lt;Ajustes!$B$1)*(E47:P47&lt;D47)*(D47-E47:P47)*(Ajustes!$B$1-$E$2:$P$2))*Ajustes!$B$5/30,0))</f>
        <v/>
      </c>
      <c r="V47" s="3">
        <f>IF(C47="","",S47+U47)</f>
        <v/>
      </c>
    </row>
    <row r="48">
      <c r="A48">
        <f>IF(Copropietarios!F47="","",Copropietarios!F47)</f>
        <v/>
      </c>
      <c r="B48">
        <f>IF(Copropietarios!A47="","",Copropietarios!A47)</f>
        <v/>
      </c>
      <c r="C48" s="7" t="n"/>
      <c r="D48" s="3">
        <f>IF(C48="","",ROUND(Ajustes!$B$4*C48/12,-2))</f>
        <v/>
      </c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  <c r="Q48" s="3">
        <f>IF(C48="","",D48*SUMPRODUCT(($E$2:$P$2-Ajustes!$B$3+1&lt;=Ajustes!$B$1)*1))</f>
        <v/>
      </c>
      <c r="R48" s="3">
        <f>IF(C48="","",SUM(E48:P48))</f>
        <v/>
      </c>
      <c r="S48" s="3">
        <f>IF(C48="","",MAX(0,Q48-R48))</f>
        <v/>
      </c>
      <c r="T48">
        <f>IF(C48="","",SUMPRODUCT(($E$2:$P$2&lt;Ajustes!$B$1)*(E48:P48&lt;D48)))</f>
        <v/>
      </c>
      <c r="U48" s="3">
        <f>IF(C48="","",ROUND(SUMPRODUCT(($E$2:$P$2&lt;Ajustes!$B$1)*(E48:P48&lt;D48)*(D48-E48:P48)*(Ajustes!$B$1-$E$2:$P$2))*Ajustes!$B$5/30,0))</f>
        <v/>
      </c>
      <c r="V48" s="3">
        <f>IF(C48="","",S48+U48)</f>
        <v/>
      </c>
    </row>
    <row r="49">
      <c r="A49">
        <f>IF(Copropietarios!F48="","",Copropietarios!F48)</f>
        <v/>
      </c>
      <c r="B49">
        <f>IF(Copropietarios!A48="","",Copropietarios!A48)</f>
        <v/>
      </c>
      <c r="C49" s="7" t="n"/>
      <c r="D49" s="3">
        <f>IF(C49="","",ROUND(Ajustes!$B$4*C49/12,-2))</f>
        <v/>
      </c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  <c r="Q49" s="3">
        <f>IF(C49="","",D49*SUMPRODUCT(($E$2:$P$2-Ajustes!$B$3+1&lt;=Ajustes!$B$1)*1))</f>
        <v/>
      </c>
      <c r="R49" s="3">
        <f>IF(C49="","",SUM(E49:P49))</f>
        <v/>
      </c>
      <c r="S49" s="3">
        <f>IF(C49="","",MAX(0,Q49-R49))</f>
        <v/>
      </c>
      <c r="T49">
        <f>IF(C49="","",SUMPRODUCT(($E$2:$P$2&lt;Ajustes!$B$1)*(E49:P49&lt;D49)))</f>
        <v/>
      </c>
      <c r="U49" s="3">
        <f>IF(C49="","",ROUND(SUMPRODUCT(($E$2:$P$2&lt;Ajustes!$B$1)*(E49:P49&lt;D49)*(D49-E49:P49)*(Ajustes!$B$1-$E$2:$P$2))*Ajustes!$B$5/30,0))</f>
        <v/>
      </c>
      <c r="V49" s="3">
        <f>IF(C49="","",S49+U49)</f>
        <v/>
      </c>
    </row>
    <row r="50">
      <c r="A50">
        <f>IF(Copropietarios!F49="","",Copropietarios!F49)</f>
        <v/>
      </c>
      <c r="B50">
        <f>IF(Copropietarios!A49="","",Copropietarios!A49)</f>
        <v/>
      </c>
      <c r="C50" s="7" t="n"/>
      <c r="D50" s="3">
        <f>IF(C50="","",ROUND(Ajustes!$B$4*C50/12,-2))</f>
        <v/>
      </c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  <c r="Q50" s="3">
        <f>IF(C50="","",D50*SUMPRODUCT(($E$2:$P$2-Ajustes!$B$3+1&lt;=Ajustes!$B$1)*1))</f>
        <v/>
      </c>
      <c r="R50" s="3">
        <f>IF(C50="","",SUM(E50:P50))</f>
        <v/>
      </c>
      <c r="S50" s="3">
        <f>IF(C50="","",MAX(0,Q50-R50))</f>
        <v/>
      </c>
      <c r="T50">
        <f>IF(C50="","",SUMPRODUCT(($E$2:$P$2&lt;Ajustes!$B$1)*(E50:P50&lt;D50)))</f>
        <v/>
      </c>
      <c r="U50" s="3">
        <f>IF(C50="","",ROUND(SUMPRODUCT(($E$2:$P$2&lt;Ajustes!$B$1)*(E50:P50&lt;D50)*(D50-E50:P50)*(Ajustes!$B$1-$E$2:$P$2))*Ajustes!$B$5/30,0))</f>
        <v/>
      </c>
      <c r="V50" s="3">
        <f>IF(C50="","",S50+U50)</f>
        <v/>
      </c>
    </row>
    <row r="51">
      <c r="A51">
        <f>IF(Copropietarios!F50="","",Copropietarios!F50)</f>
        <v/>
      </c>
      <c r="B51">
        <f>IF(Copropietarios!A50="","",Copropietarios!A50)</f>
        <v/>
      </c>
      <c r="C51" s="7" t="n"/>
      <c r="D51" s="3">
        <f>IF(C51="","",ROUND(Ajustes!$B$4*C51/12,-2))</f>
        <v/>
      </c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>
        <f>IF(C51="","",D51*SUMPRODUCT(($E$2:$P$2-Ajustes!$B$3+1&lt;=Ajustes!$B$1)*1))</f>
        <v/>
      </c>
      <c r="R51" s="3">
        <f>IF(C51="","",SUM(E51:P51))</f>
        <v/>
      </c>
      <c r="S51" s="3">
        <f>IF(C51="","",MAX(0,Q51-R51))</f>
        <v/>
      </c>
      <c r="T51">
        <f>IF(C51="","",SUMPRODUCT(($E$2:$P$2&lt;Ajustes!$B$1)*(E51:P51&lt;D51)))</f>
        <v/>
      </c>
      <c r="U51" s="3">
        <f>IF(C51="","",ROUND(SUMPRODUCT(($E$2:$P$2&lt;Ajustes!$B$1)*(E51:P51&lt;D51)*(D51-E51:P51)*(Ajustes!$B$1-$E$2:$P$2))*Ajustes!$B$5/30,0))</f>
        <v/>
      </c>
      <c r="V51" s="3">
        <f>IF(C51="","",S51+U51)</f>
        <v/>
      </c>
    </row>
    <row r="52">
      <c r="A52">
        <f>IF(Copropietarios!F51="","",Copropietarios!F51)</f>
        <v/>
      </c>
      <c r="B52">
        <f>IF(Copropietarios!A51="","",Copropietarios!A51)</f>
        <v/>
      </c>
      <c r="C52" s="7" t="n"/>
      <c r="D52" s="3">
        <f>IF(C52="","",ROUND(Ajustes!$B$4*C52/12,-2))</f>
        <v/>
      </c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  <c r="Q52" s="3">
        <f>IF(C52="","",D52*SUMPRODUCT(($E$2:$P$2-Ajustes!$B$3+1&lt;=Ajustes!$B$1)*1))</f>
        <v/>
      </c>
      <c r="R52" s="3">
        <f>IF(C52="","",SUM(E52:P52))</f>
        <v/>
      </c>
      <c r="S52" s="3">
        <f>IF(C52="","",MAX(0,Q52-R52))</f>
        <v/>
      </c>
      <c r="T52">
        <f>IF(C52="","",SUMPRODUCT(($E$2:$P$2&lt;Ajustes!$B$1)*(E52:P52&lt;D52)))</f>
        <v/>
      </c>
      <c r="U52" s="3">
        <f>IF(C52="","",ROUND(SUMPRODUCT(($E$2:$P$2&lt;Ajustes!$B$1)*(E52:P52&lt;D52)*(D52-E52:P52)*(Ajustes!$B$1-$E$2:$P$2))*Ajustes!$B$5/30,0))</f>
        <v/>
      </c>
      <c r="V52" s="3">
        <f>IF(C52="","",S52+U52)</f>
        <v/>
      </c>
    </row>
    <row r="53">
      <c r="A53">
        <f>IF(Copropietarios!F52="","",Copropietarios!F52)</f>
        <v/>
      </c>
      <c r="B53">
        <f>IF(Copropietarios!A52="","",Copropietarios!A52)</f>
        <v/>
      </c>
      <c r="C53" s="7" t="n"/>
      <c r="D53" s="3">
        <f>IF(C53="","",ROUND(Ajustes!$B$4*C53/12,-2))</f>
        <v/>
      </c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  <c r="Q53" s="3">
        <f>IF(C53="","",D53*SUMPRODUCT(($E$2:$P$2-Ajustes!$B$3+1&lt;=Ajustes!$B$1)*1))</f>
        <v/>
      </c>
      <c r="R53" s="3">
        <f>IF(C53="","",SUM(E53:P53))</f>
        <v/>
      </c>
      <c r="S53" s="3">
        <f>IF(C53="","",MAX(0,Q53-R53))</f>
        <v/>
      </c>
      <c r="T53">
        <f>IF(C53="","",SUMPRODUCT(($E$2:$P$2&lt;Ajustes!$B$1)*(E53:P53&lt;D53)))</f>
        <v/>
      </c>
      <c r="U53" s="3">
        <f>IF(C53="","",ROUND(SUMPRODUCT(($E$2:$P$2&lt;Ajustes!$B$1)*(E53:P53&lt;D53)*(D53-E53:P53)*(Ajustes!$B$1-$E$2:$P$2))*Ajustes!$B$5/30,0))</f>
        <v/>
      </c>
      <c r="V53" s="3">
        <f>IF(C53="","",S53+U53)</f>
        <v/>
      </c>
    </row>
    <row r="54">
      <c r="A54">
        <f>IF(Copropietarios!F53="","",Copropietarios!F53)</f>
        <v/>
      </c>
      <c r="B54">
        <f>IF(Copropietarios!A53="","",Copropietarios!A53)</f>
        <v/>
      </c>
      <c r="C54" s="7" t="n"/>
      <c r="D54" s="3">
        <f>IF(C54="","",ROUND(Ajustes!$B$4*C54/12,-2))</f>
        <v/>
      </c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>
        <f>IF(C54="","",D54*SUMPRODUCT(($E$2:$P$2-Ajustes!$B$3+1&lt;=Ajustes!$B$1)*1))</f>
        <v/>
      </c>
      <c r="R54" s="3">
        <f>IF(C54="","",SUM(E54:P54))</f>
        <v/>
      </c>
      <c r="S54" s="3">
        <f>IF(C54="","",MAX(0,Q54-R54))</f>
        <v/>
      </c>
      <c r="T54">
        <f>IF(C54="","",SUMPRODUCT(($E$2:$P$2&lt;Ajustes!$B$1)*(E54:P54&lt;D54)))</f>
        <v/>
      </c>
      <c r="U54" s="3">
        <f>IF(C54="","",ROUND(SUMPRODUCT(($E$2:$P$2&lt;Ajustes!$B$1)*(E54:P54&lt;D54)*(D54-E54:P54)*(Ajustes!$B$1-$E$2:$P$2))*Ajustes!$B$5/30,0))</f>
        <v/>
      </c>
      <c r="V54" s="3">
        <f>IF(C54="","",S54+U54)</f>
        <v/>
      </c>
    </row>
    <row r="55">
      <c r="A55">
        <f>IF(Copropietarios!F54="","",Copropietarios!F54)</f>
        <v/>
      </c>
      <c r="B55">
        <f>IF(Copropietarios!A54="","",Copropietarios!A54)</f>
        <v/>
      </c>
      <c r="C55" s="7" t="n"/>
      <c r="D55" s="3">
        <f>IF(C55="","",ROUND(Ajustes!$B$4*C55/12,-2))</f>
        <v/>
      </c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  <c r="Q55" s="3">
        <f>IF(C55="","",D55*SUMPRODUCT(($E$2:$P$2-Ajustes!$B$3+1&lt;=Ajustes!$B$1)*1))</f>
        <v/>
      </c>
      <c r="R55" s="3">
        <f>IF(C55="","",SUM(E55:P55))</f>
        <v/>
      </c>
      <c r="S55" s="3">
        <f>IF(C55="","",MAX(0,Q55-R55))</f>
        <v/>
      </c>
      <c r="T55">
        <f>IF(C55="","",SUMPRODUCT(($E$2:$P$2&lt;Ajustes!$B$1)*(E55:P55&lt;D55)))</f>
        <v/>
      </c>
      <c r="U55" s="3">
        <f>IF(C55="","",ROUND(SUMPRODUCT(($E$2:$P$2&lt;Ajustes!$B$1)*(E55:P55&lt;D55)*(D55-E55:P55)*(Ajustes!$B$1-$E$2:$P$2))*Ajustes!$B$5/30,0))</f>
        <v/>
      </c>
      <c r="V55" s="3">
        <f>IF(C55="","",S55+U55)</f>
        <v/>
      </c>
    </row>
    <row r="56">
      <c r="A56">
        <f>IF(Copropietarios!F55="","",Copropietarios!F55)</f>
        <v/>
      </c>
      <c r="B56">
        <f>IF(Copropietarios!A55="","",Copropietarios!A55)</f>
        <v/>
      </c>
      <c r="C56" s="7" t="n"/>
      <c r="D56" s="3">
        <f>IF(C56="","",ROUND(Ajustes!$B$4*C56/12,-2))</f>
        <v/>
      </c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>
        <f>IF(C56="","",D56*SUMPRODUCT(($E$2:$P$2-Ajustes!$B$3+1&lt;=Ajustes!$B$1)*1))</f>
        <v/>
      </c>
      <c r="R56" s="3">
        <f>IF(C56="","",SUM(E56:P56))</f>
        <v/>
      </c>
      <c r="S56" s="3">
        <f>IF(C56="","",MAX(0,Q56-R56))</f>
        <v/>
      </c>
      <c r="T56">
        <f>IF(C56="","",SUMPRODUCT(($E$2:$P$2&lt;Ajustes!$B$1)*(E56:P56&lt;D56)))</f>
        <v/>
      </c>
      <c r="U56" s="3">
        <f>IF(C56="","",ROUND(SUMPRODUCT(($E$2:$P$2&lt;Ajustes!$B$1)*(E56:P56&lt;D56)*(D56-E56:P56)*(Ajustes!$B$1-$E$2:$P$2))*Ajustes!$B$5/30,0))</f>
        <v/>
      </c>
      <c r="V56" s="3">
        <f>IF(C56="","",S56+U56)</f>
        <v/>
      </c>
    </row>
    <row r="57">
      <c r="A57">
        <f>IF(Copropietarios!F56="","",Copropietarios!F56)</f>
        <v/>
      </c>
      <c r="B57">
        <f>IF(Copropietarios!A56="","",Copropietarios!A56)</f>
        <v/>
      </c>
      <c r="C57" s="7" t="n"/>
      <c r="D57" s="3">
        <f>IF(C57="","",ROUND(Ajustes!$B$4*C57/12,-2))</f>
        <v/>
      </c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  <c r="Q57" s="3">
        <f>IF(C57="","",D57*SUMPRODUCT(($E$2:$P$2-Ajustes!$B$3+1&lt;=Ajustes!$B$1)*1))</f>
        <v/>
      </c>
      <c r="R57" s="3">
        <f>IF(C57="","",SUM(E57:P57))</f>
        <v/>
      </c>
      <c r="S57" s="3">
        <f>IF(C57="","",MAX(0,Q57-R57))</f>
        <v/>
      </c>
      <c r="T57">
        <f>IF(C57="","",SUMPRODUCT(($E$2:$P$2&lt;Ajustes!$B$1)*(E57:P57&lt;D57)))</f>
        <v/>
      </c>
      <c r="U57" s="3">
        <f>IF(C57="","",ROUND(SUMPRODUCT(($E$2:$P$2&lt;Ajustes!$B$1)*(E57:P57&lt;D57)*(D57-E57:P57)*(Ajustes!$B$1-$E$2:$P$2))*Ajustes!$B$5/30,0))</f>
        <v/>
      </c>
      <c r="V57" s="3">
        <f>IF(C57="","",S57+U57)</f>
        <v/>
      </c>
    </row>
    <row r="58">
      <c r="A58">
        <f>IF(Copropietarios!F57="","",Copropietarios!F57)</f>
        <v/>
      </c>
      <c r="B58">
        <f>IF(Copropietarios!A57="","",Copropietarios!A57)</f>
        <v/>
      </c>
      <c r="C58" s="7" t="n"/>
      <c r="D58" s="3">
        <f>IF(C58="","",ROUND(Ajustes!$B$4*C58/12,-2))</f>
        <v/>
      </c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  <c r="Q58" s="3">
        <f>IF(C58="","",D58*SUMPRODUCT(($E$2:$P$2-Ajustes!$B$3+1&lt;=Ajustes!$B$1)*1))</f>
        <v/>
      </c>
      <c r="R58" s="3">
        <f>IF(C58="","",SUM(E58:P58))</f>
        <v/>
      </c>
      <c r="S58" s="3">
        <f>IF(C58="","",MAX(0,Q58-R58))</f>
        <v/>
      </c>
      <c r="T58">
        <f>IF(C58="","",SUMPRODUCT(($E$2:$P$2&lt;Ajustes!$B$1)*(E58:P58&lt;D58)))</f>
        <v/>
      </c>
      <c r="U58" s="3">
        <f>IF(C58="","",ROUND(SUMPRODUCT(($E$2:$P$2&lt;Ajustes!$B$1)*(E58:P58&lt;D58)*(D58-E58:P58)*(Ajustes!$B$1-$E$2:$P$2))*Ajustes!$B$5/30,0))</f>
        <v/>
      </c>
      <c r="V58" s="3">
        <f>IF(C58="","",S58+U58)</f>
        <v/>
      </c>
    </row>
    <row r="59">
      <c r="A59">
        <f>IF(Copropietarios!F58="","",Copropietarios!F58)</f>
        <v/>
      </c>
      <c r="B59">
        <f>IF(Copropietarios!A58="","",Copropietarios!A58)</f>
        <v/>
      </c>
      <c r="C59" s="7" t="n"/>
      <c r="D59" s="3">
        <f>IF(C59="","",ROUND(Ajustes!$B$4*C59/12,-2))</f>
        <v/>
      </c>
      <c r="E59" s="3" t="n"/>
      <c r="F59" s="3" t="n"/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  <c r="Q59" s="3">
        <f>IF(C59="","",D59*SUMPRODUCT(($E$2:$P$2-Ajustes!$B$3+1&lt;=Ajustes!$B$1)*1))</f>
        <v/>
      </c>
      <c r="R59" s="3">
        <f>IF(C59="","",SUM(E59:P59))</f>
        <v/>
      </c>
      <c r="S59" s="3">
        <f>IF(C59="","",MAX(0,Q59-R59))</f>
        <v/>
      </c>
      <c r="T59">
        <f>IF(C59="","",SUMPRODUCT(($E$2:$P$2&lt;Ajustes!$B$1)*(E59:P59&lt;D59)))</f>
        <v/>
      </c>
      <c r="U59" s="3">
        <f>IF(C59="","",ROUND(SUMPRODUCT(($E$2:$P$2&lt;Ajustes!$B$1)*(E59:P59&lt;D59)*(D59-E59:P59)*(Ajustes!$B$1-$E$2:$P$2))*Ajustes!$B$5/30,0))</f>
        <v/>
      </c>
      <c r="V59" s="3">
        <f>IF(C59="","",S59+U59)</f>
        <v/>
      </c>
    </row>
    <row r="60">
      <c r="A60">
        <f>IF(Copropietarios!F59="","",Copropietarios!F59)</f>
        <v/>
      </c>
      <c r="B60">
        <f>IF(Copropietarios!A59="","",Copropietarios!A59)</f>
        <v/>
      </c>
      <c r="C60" s="7" t="n"/>
      <c r="D60" s="3">
        <f>IF(C60="","",ROUND(Ajustes!$B$4*C60/12,-2))</f>
        <v/>
      </c>
      <c r="E60" s="3" t="n"/>
      <c r="F60" s="3" t="n"/>
      <c r="G60" s="3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  <c r="Q60" s="3">
        <f>IF(C60="","",D60*SUMPRODUCT(($E$2:$P$2-Ajustes!$B$3+1&lt;=Ajustes!$B$1)*1))</f>
        <v/>
      </c>
      <c r="R60" s="3">
        <f>IF(C60="","",SUM(E60:P60))</f>
        <v/>
      </c>
      <c r="S60" s="3">
        <f>IF(C60="","",MAX(0,Q60-R60))</f>
        <v/>
      </c>
      <c r="T60">
        <f>IF(C60="","",SUMPRODUCT(($E$2:$P$2&lt;Ajustes!$B$1)*(E60:P60&lt;D60)))</f>
        <v/>
      </c>
      <c r="U60" s="3">
        <f>IF(C60="","",ROUND(SUMPRODUCT(($E$2:$P$2&lt;Ajustes!$B$1)*(E60:P60&lt;D60)*(D60-E60:P60)*(Ajustes!$B$1-$E$2:$P$2))*Ajustes!$B$5/30,0))</f>
        <v/>
      </c>
      <c r="V60" s="3">
        <f>IF(C60="","",S60+U60)</f>
        <v/>
      </c>
    </row>
    <row r="61">
      <c r="A61">
        <f>IF(Copropietarios!F60="","",Copropietarios!F60)</f>
        <v/>
      </c>
      <c r="B61">
        <f>IF(Copropietarios!A60="","",Copropietarios!A60)</f>
        <v/>
      </c>
      <c r="C61" s="7" t="n"/>
      <c r="D61" s="3">
        <f>IF(C61="","",ROUND(Ajustes!$B$4*C61/12,-2))</f>
        <v/>
      </c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>
        <f>IF(C61="","",D61*SUMPRODUCT(($E$2:$P$2-Ajustes!$B$3+1&lt;=Ajustes!$B$1)*1))</f>
        <v/>
      </c>
      <c r="R61" s="3">
        <f>IF(C61="","",SUM(E61:P61))</f>
        <v/>
      </c>
      <c r="S61" s="3">
        <f>IF(C61="","",MAX(0,Q61-R61))</f>
        <v/>
      </c>
      <c r="T61">
        <f>IF(C61="","",SUMPRODUCT(($E$2:$P$2&lt;Ajustes!$B$1)*(E61:P61&lt;D61)))</f>
        <v/>
      </c>
      <c r="U61" s="3">
        <f>IF(C61="","",ROUND(SUMPRODUCT(($E$2:$P$2&lt;Ajustes!$B$1)*(E61:P61&lt;D61)*(D61-E61:P61)*(Ajustes!$B$1-$E$2:$P$2))*Ajustes!$B$5/30,0))</f>
        <v/>
      </c>
      <c r="V61" s="3">
        <f>IF(C61="","",S61+U61)</f>
        <v/>
      </c>
    </row>
    <row r="62">
      <c r="A62">
        <f>IF(Copropietarios!F61="","",Copropietarios!F61)</f>
        <v/>
      </c>
      <c r="B62">
        <f>IF(Copropietarios!A61="","",Copropietarios!A61)</f>
        <v/>
      </c>
      <c r="C62" s="7" t="n"/>
      <c r="D62" s="3">
        <f>IF(C62="","",ROUND(Ajustes!$B$4*C62/12,-2))</f>
        <v/>
      </c>
      <c r="E62" s="3" t="n"/>
      <c r="F62" s="3" t="n"/>
      <c r="G62" s="3" t="n"/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  <c r="Q62" s="3">
        <f>IF(C62="","",D62*SUMPRODUCT(($E$2:$P$2-Ajustes!$B$3+1&lt;=Ajustes!$B$1)*1))</f>
        <v/>
      </c>
      <c r="R62" s="3">
        <f>IF(C62="","",SUM(E62:P62))</f>
        <v/>
      </c>
      <c r="S62" s="3">
        <f>IF(C62="","",MAX(0,Q62-R62))</f>
        <v/>
      </c>
      <c r="T62">
        <f>IF(C62="","",SUMPRODUCT(($E$2:$P$2&lt;Ajustes!$B$1)*(E62:P62&lt;D62)))</f>
        <v/>
      </c>
      <c r="U62" s="3">
        <f>IF(C62="","",ROUND(SUMPRODUCT(($E$2:$P$2&lt;Ajustes!$B$1)*(E62:P62&lt;D62)*(D62-E62:P62)*(Ajustes!$B$1-$E$2:$P$2))*Ajustes!$B$5/30,0))</f>
        <v/>
      </c>
      <c r="V62" s="3">
        <f>IF(C62="","",S62+U62)</f>
        <v/>
      </c>
    </row>
    <row r="63">
      <c r="A63">
        <f>IF(Copropietarios!F62="","",Copropietarios!F62)</f>
        <v/>
      </c>
      <c r="B63">
        <f>IF(Copropietarios!A62="","",Copropietarios!A62)</f>
        <v/>
      </c>
      <c r="C63" s="7" t="n"/>
      <c r="D63" s="3">
        <f>IF(C63="","",ROUND(Ajustes!$B$4*C63/12,-2))</f>
        <v/>
      </c>
      <c r="E63" s="3" t="n"/>
      <c r="F63" s="3" t="n"/>
      <c r="G63" s="3" t="n"/>
      <c r="H63" s="3" t="n"/>
      <c r="I63" s="3" t="n"/>
      <c r="J63" s="3" t="n"/>
      <c r="K63" s="3" t="n"/>
      <c r="L63" s="3" t="n"/>
      <c r="M63" s="3" t="n"/>
      <c r="N63" s="3" t="n"/>
      <c r="O63" s="3" t="n"/>
      <c r="P63" s="3" t="n"/>
      <c r="Q63" s="3">
        <f>IF(C63="","",D63*SUMPRODUCT(($E$2:$P$2-Ajustes!$B$3+1&lt;=Ajustes!$B$1)*1))</f>
        <v/>
      </c>
      <c r="R63" s="3">
        <f>IF(C63="","",SUM(E63:P63))</f>
        <v/>
      </c>
      <c r="S63" s="3">
        <f>IF(C63="","",MAX(0,Q63-R63))</f>
        <v/>
      </c>
      <c r="T63">
        <f>IF(C63="","",SUMPRODUCT(($E$2:$P$2&lt;Ajustes!$B$1)*(E63:P63&lt;D63)))</f>
        <v/>
      </c>
      <c r="U63" s="3">
        <f>IF(C63="","",ROUND(SUMPRODUCT(($E$2:$P$2&lt;Ajustes!$B$1)*(E63:P63&lt;D63)*(D63-E63:P63)*(Ajustes!$B$1-$E$2:$P$2))*Ajustes!$B$5/30,0))</f>
        <v/>
      </c>
      <c r="V63" s="3">
        <f>IF(C63="","",S63+U63)</f>
        <v/>
      </c>
    </row>
    <row r="64">
      <c r="A64">
        <f>IF(Copropietarios!F63="","",Copropietarios!F63)</f>
        <v/>
      </c>
      <c r="B64">
        <f>IF(Copropietarios!A63="","",Copropietarios!A63)</f>
        <v/>
      </c>
      <c r="C64" s="7" t="n"/>
      <c r="D64" s="3">
        <f>IF(C64="","",ROUND(Ajustes!$B$4*C64/12,-2))</f>
        <v/>
      </c>
      <c r="E64" s="3" t="n"/>
      <c r="F64" s="3" t="n"/>
      <c r="G64" s="3" t="n"/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  <c r="Q64" s="3">
        <f>IF(C64="","",D64*SUMPRODUCT(($E$2:$P$2-Ajustes!$B$3+1&lt;=Ajustes!$B$1)*1))</f>
        <v/>
      </c>
      <c r="R64" s="3">
        <f>IF(C64="","",SUM(E64:P64))</f>
        <v/>
      </c>
      <c r="S64" s="3">
        <f>IF(C64="","",MAX(0,Q64-R64))</f>
        <v/>
      </c>
      <c r="T64">
        <f>IF(C64="","",SUMPRODUCT(($E$2:$P$2&lt;Ajustes!$B$1)*(E64:P64&lt;D64)))</f>
        <v/>
      </c>
      <c r="U64" s="3">
        <f>IF(C64="","",ROUND(SUMPRODUCT(($E$2:$P$2&lt;Ajustes!$B$1)*(E64:P64&lt;D64)*(D64-E64:P64)*(Ajustes!$B$1-$E$2:$P$2))*Ajustes!$B$5/30,0))</f>
        <v/>
      </c>
      <c r="V64" s="3">
        <f>IF(C64="","",S64+U64)</f>
        <v/>
      </c>
    </row>
    <row r="65">
      <c r="A65">
        <f>IF(Copropietarios!F64="","",Copropietarios!F64)</f>
        <v/>
      </c>
      <c r="B65">
        <f>IF(Copropietarios!A64="","",Copropietarios!A64)</f>
        <v/>
      </c>
      <c r="C65" s="7" t="n"/>
      <c r="D65" s="3">
        <f>IF(C65="","",ROUND(Ajustes!$B$4*C65/12,-2))</f>
        <v/>
      </c>
      <c r="E65" s="3" t="n"/>
      <c r="F65" s="3" t="n"/>
      <c r="G65" s="3" t="n"/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  <c r="Q65" s="3">
        <f>IF(C65="","",D65*SUMPRODUCT(($E$2:$P$2-Ajustes!$B$3+1&lt;=Ajustes!$B$1)*1))</f>
        <v/>
      </c>
      <c r="R65" s="3">
        <f>IF(C65="","",SUM(E65:P65))</f>
        <v/>
      </c>
      <c r="S65" s="3">
        <f>IF(C65="","",MAX(0,Q65-R65))</f>
        <v/>
      </c>
      <c r="T65">
        <f>IF(C65="","",SUMPRODUCT(($E$2:$P$2&lt;Ajustes!$B$1)*(E65:P65&lt;D65)))</f>
        <v/>
      </c>
      <c r="U65" s="3">
        <f>IF(C65="","",ROUND(SUMPRODUCT(($E$2:$P$2&lt;Ajustes!$B$1)*(E65:P65&lt;D65)*(D65-E65:P65)*(Ajustes!$B$1-$E$2:$P$2))*Ajustes!$B$5/30,0))</f>
        <v/>
      </c>
      <c r="V65" s="3">
        <f>IF(C65="","",S65+U65)</f>
        <v/>
      </c>
    </row>
    <row r="66">
      <c r="A66">
        <f>IF(Copropietarios!F65="","",Copropietarios!F65)</f>
        <v/>
      </c>
      <c r="B66">
        <f>IF(Copropietarios!A65="","",Copropietarios!A65)</f>
        <v/>
      </c>
      <c r="C66" s="7" t="n"/>
      <c r="D66" s="3">
        <f>IF(C66="","",ROUND(Ajustes!$B$4*C66/12,-2))</f>
        <v/>
      </c>
      <c r="E66" s="3" t="n"/>
      <c r="F66" s="3" t="n"/>
      <c r="G66" s="3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  <c r="Q66" s="3">
        <f>IF(C66="","",D66*SUMPRODUCT(($E$2:$P$2-Ajustes!$B$3+1&lt;=Ajustes!$B$1)*1))</f>
        <v/>
      </c>
      <c r="R66" s="3">
        <f>IF(C66="","",SUM(E66:P66))</f>
        <v/>
      </c>
      <c r="S66" s="3">
        <f>IF(C66="","",MAX(0,Q66-R66))</f>
        <v/>
      </c>
      <c r="T66">
        <f>IF(C66="","",SUMPRODUCT(($E$2:$P$2&lt;Ajustes!$B$1)*(E66:P66&lt;D66)))</f>
        <v/>
      </c>
      <c r="U66" s="3">
        <f>IF(C66="","",ROUND(SUMPRODUCT(($E$2:$P$2&lt;Ajustes!$B$1)*(E66:P66&lt;D66)*(D66-E66:P66)*(Ajustes!$B$1-$E$2:$P$2))*Ajustes!$B$5/30,0))</f>
        <v/>
      </c>
      <c r="V66" s="3">
        <f>IF(C66="","",S66+U66)</f>
        <v/>
      </c>
    </row>
    <row r="67">
      <c r="A67">
        <f>IF(Copropietarios!F66="","",Copropietarios!F66)</f>
        <v/>
      </c>
      <c r="B67">
        <f>IF(Copropietarios!A66="","",Copropietarios!A66)</f>
        <v/>
      </c>
      <c r="C67" s="7" t="n"/>
      <c r="D67" s="3">
        <f>IF(C67="","",ROUND(Ajustes!$B$4*C67/12,-2))</f>
        <v/>
      </c>
      <c r="E67" s="3" t="n"/>
      <c r="F67" s="3" t="n"/>
      <c r="G67" s="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  <c r="Q67" s="3">
        <f>IF(C67="","",D67*SUMPRODUCT(($E$2:$P$2-Ajustes!$B$3+1&lt;=Ajustes!$B$1)*1))</f>
        <v/>
      </c>
      <c r="R67" s="3">
        <f>IF(C67="","",SUM(E67:P67))</f>
        <v/>
      </c>
      <c r="S67" s="3">
        <f>IF(C67="","",MAX(0,Q67-R67))</f>
        <v/>
      </c>
      <c r="T67">
        <f>IF(C67="","",SUMPRODUCT(($E$2:$P$2&lt;Ajustes!$B$1)*(E67:P67&lt;D67)))</f>
        <v/>
      </c>
      <c r="U67" s="3">
        <f>IF(C67="","",ROUND(SUMPRODUCT(($E$2:$P$2&lt;Ajustes!$B$1)*(E67:P67&lt;D67)*(D67-E67:P67)*(Ajustes!$B$1-$E$2:$P$2))*Ajustes!$B$5/30,0))</f>
        <v/>
      </c>
      <c r="V67" s="3">
        <f>IF(C67="","",S67+U67)</f>
        <v/>
      </c>
    </row>
    <row r="68">
      <c r="A68">
        <f>IF(Copropietarios!F67="","",Copropietarios!F67)</f>
        <v/>
      </c>
      <c r="B68">
        <f>IF(Copropietarios!A67="","",Copropietarios!A67)</f>
        <v/>
      </c>
      <c r="C68" s="7" t="n"/>
      <c r="D68" s="3">
        <f>IF(C68="","",ROUND(Ajustes!$B$4*C68/12,-2))</f>
        <v/>
      </c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>
        <f>IF(C68="","",D68*SUMPRODUCT(($E$2:$P$2-Ajustes!$B$3+1&lt;=Ajustes!$B$1)*1))</f>
        <v/>
      </c>
      <c r="R68" s="3">
        <f>IF(C68="","",SUM(E68:P68))</f>
        <v/>
      </c>
      <c r="S68" s="3">
        <f>IF(C68="","",MAX(0,Q68-R68))</f>
        <v/>
      </c>
      <c r="T68">
        <f>IF(C68="","",SUMPRODUCT(($E$2:$P$2&lt;Ajustes!$B$1)*(E68:P68&lt;D68)))</f>
        <v/>
      </c>
      <c r="U68" s="3">
        <f>IF(C68="","",ROUND(SUMPRODUCT(($E$2:$P$2&lt;Ajustes!$B$1)*(E68:P68&lt;D68)*(D68-E68:P68)*(Ajustes!$B$1-$E$2:$P$2))*Ajustes!$B$5/30,0))</f>
        <v/>
      </c>
      <c r="V68" s="3">
        <f>IF(C68="","",S68+U68)</f>
        <v/>
      </c>
    </row>
    <row r="69">
      <c r="A69">
        <f>IF(Copropietarios!F68="","",Copropietarios!F68)</f>
        <v/>
      </c>
      <c r="B69">
        <f>IF(Copropietarios!A68="","",Copropietarios!A68)</f>
        <v/>
      </c>
      <c r="C69" s="7" t="n"/>
      <c r="D69" s="3">
        <f>IF(C69="","",ROUND(Ajustes!$B$4*C69/12,-2))</f>
        <v/>
      </c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>
        <f>IF(C69="","",D69*SUMPRODUCT(($E$2:$P$2-Ajustes!$B$3+1&lt;=Ajustes!$B$1)*1))</f>
        <v/>
      </c>
      <c r="R69" s="3">
        <f>IF(C69="","",SUM(E69:P69))</f>
        <v/>
      </c>
      <c r="S69" s="3">
        <f>IF(C69="","",MAX(0,Q69-R69))</f>
        <v/>
      </c>
      <c r="T69">
        <f>IF(C69="","",SUMPRODUCT(($E$2:$P$2&lt;Ajustes!$B$1)*(E69:P69&lt;D69)))</f>
        <v/>
      </c>
      <c r="U69" s="3">
        <f>IF(C69="","",ROUND(SUMPRODUCT(($E$2:$P$2&lt;Ajustes!$B$1)*(E69:P69&lt;D69)*(D69-E69:P69)*(Ajustes!$B$1-$E$2:$P$2))*Ajustes!$B$5/30,0))</f>
        <v/>
      </c>
      <c r="V69" s="3">
        <f>IF(C69="","",S69+U69)</f>
        <v/>
      </c>
    </row>
    <row r="70">
      <c r="A70">
        <f>IF(Copropietarios!F69="","",Copropietarios!F69)</f>
        <v/>
      </c>
      <c r="B70">
        <f>IF(Copropietarios!A69="","",Copropietarios!A69)</f>
        <v/>
      </c>
      <c r="C70" s="7" t="n"/>
      <c r="D70" s="3">
        <f>IF(C70="","",ROUND(Ajustes!$B$4*C70/12,-2))</f>
        <v/>
      </c>
      <c r="E70" s="3" t="n"/>
      <c r="F70" s="3" t="n"/>
      <c r="G70" s="3" t="n"/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  <c r="Q70" s="3">
        <f>IF(C70="","",D70*SUMPRODUCT(($E$2:$P$2-Ajustes!$B$3+1&lt;=Ajustes!$B$1)*1))</f>
        <v/>
      </c>
      <c r="R70" s="3">
        <f>IF(C70="","",SUM(E70:P70))</f>
        <v/>
      </c>
      <c r="S70" s="3">
        <f>IF(C70="","",MAX(0,Q70-R70))</f>
        <v/>
      </c>
      <c r="T70">
        <f>IF(C70="","",SUMPRODUCT(($E$2:$P$2&lt;Ajustes!$B$1)*(E70:P70&lt;D70)))</f>
        <v/>
      </c>
      <c r="U70" s="3">
        <f>IF(C70="","",ROUND(SUMPRODUCT(($E$2:$P$2&lt;Ajustes!$B$1)*(E70:P70&lt;D70)*(D70-E70:P70)*(Ajustes!$B$1-$E$2:$P$2))*Ajustes!$B$5/30,0))</f>
        <v/>
      </c>
      <c r="V70" s="3">
        <f>IF(C70="","",S70+U70)</f>
        <v/>
      </c>
    </row>
    <row r="71">
      <c r="A71">
        <f>IF(Copropietarios!F70="","",Copropietarios!F70)</f>
        <v/>
      </c>
      <c r="B71">
        <f>IF(Copropietarios!A70="","",Copropietarios!A70)</f>
        <v/>
      </c>
      <c r="C71" s="7" t="n"/>
      <c r="D71" s="3">
        <f>IF(C71="","",ROUND(Ajustes!$B$4*C71/12,-2))</f>
        <v/>
      </c>
      <c r="E71" s="3" t="n"/>
      <c r="F71" s="3" t="n"/>
      <c r="G71" s="3" t="n"/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  <c r="Q71" s="3">
        <f>IF(C71="","",D71*SUMPRODUCT(($E$2:$P$2-Ajustes!$B$3+1&lt;=Ajustes!$B$1)*1))</f>
        <v/>
      </c>
      <c r="R71" s="3">
        <f>IF(C71="","",SUM(E71:P71))</f>
        <v/>
      </c>
      <c r="S71" s="3">
        <f>IF(C71="","",MAX(0,Q71-R71))</f>
        <v/>
      </c>
      <c r="T71">
        <f>IF(C71="","",SUMPRODUCT(($E$2:$P$2&lt;Ajustes!$B$1)*(E71:P71&lt;D71)))</f>
        <v/>
      </c>
      <c r="U71" s="3">
        <f>IF(C71="","",ROUND(SUMPRODUCT(($E$2:$P$2&lt;Ajustes!$B$1)*(E71:P71&lt;D71)*(D71-E71:P71)*(Ajustes!$B$1-$E$2:$P$2))*Ajustes!$B$5/30,0))</f>
        <v/>
      </c>
      <c r="V71" s="3">
        <f>IF(C71="","",S71+U71)</f>
        <v/>
      </c>
    </row>
    <row r="72">
      <c r="A72">
        <f>IF(Copropietarios!F71="","",Copropietarios!F71)</f>
        <v/>
      </c>
      <c r="B72">
        <f>IF(Copropietarios!A71="","",Copropietarios!A71)</f>
        <v/>
      </c>
      <c r="C72" s="7" t="n"/>
      <c r="D72" s="3">
        <f>IF(C72="","",ROUND(Ajustes!$B$4*C72/12,-2))</f>
        <v/>
      </c>
      <c r="E72" s="3" t="n"/>
      <c r="F72" s="3" t="n"/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3">
        <f>IF(C72="","",D72*SUMPRODUCT(($E$2:$P$2-Ajustes!$B$3+1&lt;=Ajustes!$B$1)*1))</f>
        <v/>
      </c>
      <c r="R72" s="3">
        <f>IF(C72="","",SUM(E72:P72))</f>
        <v/>
      </c>
      <c r="S72" s="3">
        <f>IF(C72="","",MAX(0,Q72-R72))</f>
        <v/>
      </c>
      <c r="T72">
        <f>IF(C72="","",SUMPRODUCT(($E$2:$P$2&lt;Ajustes!$B$1)*(E72:P72&lt;D72)))</f>
        <v/>
      </c>
      <c r="U72" s="3">
        <f>IF(C72="","",ROUND(SUMPRODUCT(($E$2:$P$2&lt;Ajustes!$B$1)*(E72:P72&lt;D72)*(D72-E72:P72)*(Ajustes!$B$1-$E$2:$P$2))*Ajustes!$B$5/30,0))</f>
        <v/>
      </c>
      <c r="V72" s="3">
        <f>IF(C72="","",S72+U72)</f>
        <v/>
      </c>
    </row>
    <row r="73">
      <c r="A73">
        <f>IF(Copropietarios!F72="","",Copropietarios!F72)</f>
        <v/>
      </c>
      <c r="B73">
        <f>IF(Copropietarios!A72="","",Copropietarios!A72)</f>
        <v/>
      </c>
      <c r="C73" s="7" t="n"/>
      <c r="D73" s="3">
        <f>IF(C73="","",ROUND(Ajustes!$B$4*C73/12,-2))</f>
        <v/>
      </c>
      <c r="E73" s="3" t="n"/>
      <c r="F73" s="3" t="n"/>
      <c r="G73" s="3" t="n"/>
      <c r="H73" s="3" t="n"/>
      <c r="I73" s="3" t="n"/>
      <c r="J73" s="3" t="n"/>
      <c r="K73" s="3" t="n"/>
      <c r="L73" s="3" t="n"/>
      <c r="M73" s="3" t="n"/>
      <c r="N73" s="3" t="n"/>
      <c r="O73" s="3" t="n"/>
      <c r="P73" s="3" t="n"/>
      <c r="Q73" s="3">
        <f>IF(C73="","",D73*SUMPRODUCT(($E$2:$P$2-Ajustes!$B$3+1&lt;=Ajustes!$B$1)*1))</f>
        <v/>
      </c>
      <c r="R73" s="3">
        <f>IF(C73="","",SUM(E73:P73))</f>
        <v/>
      </c>
      <c r="S73" s="3">
        <f>IF(C73="","",MAX(0,Q73-R73))</f>
        <v/>
      </c>
      <c r="T73">
        <f>IF(C73="","",SUMPRODUCT(($E$2:$P$2&lt;Ajustes!$B$1)*(E73:P73&lt;D73)))</f>
        <v/>
      </c>
      <c r="U73" s="3">
        <f>IF(C73="","",ROUND(SUMPRODUCT(($E$2:$P$2&lt;Ajustes!$B$1)*(E73:P73&lt;D73)*(D73-E73:P73)*(Ajustes!$B$1-$E$2:$P$2))*Ajustes!$B$5/30,0))</f>
        <v/>
      </c>
      <c r="V73" s="3">
        <f>IF(C73="","",S73+U73)</f>
        <v/>
      </c>
    </row>
    <row r="74">
      <c r="A74">
        <f>IF(Copropietarios!F73="","",Copropietarios!F73)</f>
        <v/>
      </c>
      <c r="B74">
        <f>IF(Copropietarios!A73="","",Copropietarios!A73)</f>
        <v/>
      </c>
      <c r="C74" s="7" t="n"/>
      <c r="D74" s="3">
        <f>IF(C74="","",ROUND(Ajustes!$B$4*C74/12,-2))</f>
        <v/>
      </c>
      <c r="E74" s="3" t="n"/>
      <c r="F74" s="3" t="n"/>
      <c r="G74" s="3" t="n"/>
      <c r="H74" s="3" t="n"/>
      <c r="I74" s="3" t="n"/>
      <c r="J74" s="3" t="n"/>
      <c r="K74" s="3" t="n"/>
      <c r="L74" s="3" t="n"/>
      <c r="M74" s="3" t="n"/>
      <c r="N74" s="3" t="n"/>
      <c r="O74" s="3" t="n"/>
      <c r="P74" s="3" t="n"/>
      <c r="Q74" s="3">
        <f>IF(C74="","",D74*SUMPRODUCT(($E$2:$P$2-Ajustes!$B$3+1&lt;=Ajustes!$B$1)*1))</f>
        <v/>
      </c>
      <c r="R74" s="3">
        <f>IF(C74="","",SUM(E74:P74))</f>
        <v/>
      </c>
      <c r="S74" s="3">
        <f>IF(C74="","",MAX(0,Q74-R74))</f>
        <v/>
      </c>
      <c r="T74">
        <f>IF(C74="","",SUMPRODUCT(($E$2:$P$2&lt;Ajustes!$B$1)*(E74:P74&lt;D74)))</f>
        <v/>
      </c>
      <c r="U74" s="3">
        <f>IF(C74="","",ROUND(SUMPRODUCT(($E$2:$P$2&lt;Ajustes!$B$1)*(E74:P74&lt;D74)*(D74-E74:P74)*(Ajustes!$B$1-$E$2:$P$2))*Ajustes!$B$5/30,0))</f>
        <v/>
      </c>
      <c r="V74" s="3">
        <f>IF(C74="","",S74+U74)</f>
        <v/>
      </c>
    </row>
    <row r="75">
      <c r="A75">
        <f>IF(Copropietarios!F74="","",Copropietarios!F74)</f>
        <v/>
      </c>
      <c r="B75">
        <f>IF(Copropietarios!A74="","",Copropietarios!A74)</f>
        <v/>
      </c>
      <c r="C75" s="7" t="n"/>
      <c r="D75" s="3">
        <f>IF(C75="","",ROUND(Ajustes!$B$4*C75/12,-2))</f>
        <v/>
      </c>
      <c r="E75" s="3" t="n"/>
      <c r="F75" s="3" t="n"/>
      <c r="G75" s="3" t="n"/>
      <c r="H75" s="3" t="n"/>
      <c r="I75" s="3" t="n"/>
      <c r="J75" s="3" t="n"/>
      <c r="K75" s="3" t="n"/>
      <c r="L75" s="3" t="n"/>
      <c r="M75" s="3" t="n"/>
      <c r="N75" s="3" t="n"/>
      <c r="O75" s="3" t="n"/>
      <c r="P75" s="3" t="n"/>
      <c r="Q75" s="3">
        <f>IF(C75="","",D75*SUMPRODUCT(($E$2:$P$2-Ajustes!$B$3+1&lt;=Ajustes!$B$1)*1))</f>
        <v/>
      </c>
      <c r="R75" s="3">
        <f>IF(C75="","",SUM(E75:P75))</f>
        <v/>
      </c>
      <c r="S75" s="3">
        <f>IF(C75="","",MAX(0,Q75-R75))</f>
        <v/>
      </c>
      <c r="T75">
        <f>IF(C75="","",SUMPRODUCT(($E$2:$P$2&lt;Ajustes!$B$1)*(E75:P75&lt;D75)))</f>
        <v/>
      </c>
      <c r="U75" s="3">
        <f>IF(C75="","",ROUND(SUMPRODUCT(($E$2:$P$2&lt;Ajustes!$B$1)*(E75:P75&lt;D75)*(D75-E75:P75)*(Ajustes!$B$1-$E$2:$P$2))*Ajustes!$B$5/30,0))</f>
        <v/>
      </c>
      <c r="V75" s="3">
        <f>IF(C75="","",S75+U75)</f>
        <v/>
      </c>
    </row>
    <row r="76">
      <c r="A76">
        <f>IF(Copropietarios!F75="","",Copropietarios!F75)</f>
        <v/>
      </c>
      <c r="B76">
        <f>IF(Copropietarios!A75="","",Copropietarios!A75)</f>
        <v/>
      </c>
      <c r="C76" s="7" t="n"/>
      <c r="D76" s="3">
        <f>IF(C76="","",ROUND(Ajustes!$B$4*C76/12,-2))</f>
        <v/>
      </c>
      <c r="E76" s="3" t="n"/>
      <c r="F76" s="3" t="n"/>
      <c r="G76" s="3" t="n"/>
      <c r="H76" s="3" t="n"/>
      <c r="I76" s="3" t="n"/>
      <c r="J76" s="3" t="n"/>
      <c r="K76" s="3" t="n"/>
      <c r="L76" s="3" t="n"/>
      <c r="M76" s="3" t="n"/>
      <c r="N76" s="3" t="n"/>
      <c r="O76" s="3" t="n"/>
      <c r="P76" s="3" t="n"/>
      <c r="Q76" s="3">
        <f>IF(C76="","",D76*SUMPRODUCT(($E$2:$P$2-Ajustes!$B$3+1&lt;=Ajustes!$B$1)*1))</f>
        <v/>
      </c>
      <c r="R76" s="3">
        <f>IF(C76="","",SUM(E76:P76))</f>
        <v/>
      </c>
      <c r="S76" s="3">
        <f>IF(C76="","",MAX(0,Q76-R76))</f>
        <v/>
      </c>
      <c r="T76">
        <f>IF(C76="","",SUMPRODUCT(($E$2:$P$2&lt;Ajustes!$B$1)*(E76:P76&lt;D76)))</f>
        <v/>
      </c>
      <c r="U76" s="3">
        <f>IF(C76="","",ROUND(SUMPRODUCT(($E$2:$P$2&lt;Ajustes!$B$1)*(E76:P76&lt;D76)*(D76-E76:P76)*(Ajustes!$B$1-$E$2:$P$2))*Ajustes!$B$5/30,0))</f>
        <v/>
      </c>
      <c r="V76" s="3">
        <f>IF(C76="","",S76+U76)</f>
        <v/>
      </c>
    </row>
    <row r="77">
      <c r="A77">
        <f>IF(Copropietarios!F76="","",Copropietarios!F76)</f>
        <v/>
      </c>
      <c r="B77">
        <f>IF(Copropietarios!A76="","",Copropietarios!A76)</f>
        <v/>
      </c>
      <c r="C77" s="7" t="n"/>
      <c r="D77" s="3">
        <f>IF(C77="","",ROUND(Ajustes!$B$4*C77/12,-2))</f>
        <v/>
      </c>
      <c r="E77" s="3" t="n"/>
      <c r="F77" s="3" t="n"/>
      <c r="G77" s="3" t="n"/>
      <c r="H77" s="3" t="n"/>
      <c r="I77" s="3" t="n"/>
      <c r="J77" s="3" t="n"/>
      <c r="K77" s="3" t="n"/>
      <c r="L77" s="3" t="n"/>
      <c r="M77" s="3" t="n"/>
      <c r="N77" s="3" t="n"/>
      <c r="O77" s="3" t="n"/>
      <c r="P77" s="3" t="n"/>
      <c r="Q77" s="3">
        <f>IF(C77="","",D77*SUMPRODUCT(($E$2:$P$2-Ajustes!$B$3+1&lt;=Ajustes!$B$1)*1))</f>
        <v/>
      </c>
      <c r="R77" s="3">
        <f>IF(C77="","",SUM(E77:P77))</f>
        <v/>
      </c>
      <c r="S77" s="3">
        <f>IF(C77="","",MAX(0,Q77-R77))</f>
        <v/>
      </c>
      <c r="T77">
        <f>IF(C77="","",SUMPRODUCT(($E$2:$P$2&lt;Ajustes!$B$1)*(E77:P77&lt;D77)))</f>
        <v/>
      </c>
      <c r="U77" s="3">
        <f>IF(C77="","",ROUND(SUMPRODUCT(($E$2:$P$2&lt;Ajustes!$B$1)*(E77:P77&lt;D77)*(D77-E77:P77)*(Ajustes!$B$1-$E$2:$P$2))*Ajustes!$B$5/30,0))</f>
        <v/>
      </c>
      <c r="V77" s="3">
        <f>IF(C77="","",S77+U77)</f>
        <v/>
      </c>
    </row>
    <row r="78">
      <c r="A78">
        <f>IF(Copropietarios!F77="","",Copropietarios!F77)</f>
        <v/>
      </c>
      <c r="B78">
        <f>IF(Copropietarios!A77="","",Copropietarios!A77)</f>
        <v/>
      </c>
      <c r="C78" s="7" t="n"/>
      <c r="D78" s="3">
        <f>IF(C78="","",ROUND(Ajustes!$B$4*C78/12,-2))</f>
        <v/>
      </c>
      <c r="E78" s="3" t="n"/>
      <c r="F78" s="3" t="n"/>
      <c r="G78" s="3" t="n"/>
      <c r="H78" s="3" t="n"/>
      <c r="I78" s="3" t="n"/>
      <c r="J78" s="3" t="n"/>
      <c r="K78" s="3" t="n"/>
      <c r="L78" s="3" t="n"/>
      <c r="M78" s="3" t="n"/>
      <c r="N78" s="3" t="n"/>
      <c r="O78" s="3" t="n"/>
      <c r="P78" s="3" t="n"/>
      <c r="Q78" s="3">
        <f>IF(C78="","",D78*SUMPRODUCT(($E$2:$P$2-Ajustes!$B$3+1&lt;=Ajustes!$B$1)*1))</f>
        <v/>
      </c>
      <c r="R78" s="3">
        <f>IF(C78="","",SUM(E78:P78))</f>
        <v/>
      </c>
      <c r="S78" s="3">
        <f>IF(C78="","",MAX(0,Q78-R78))</f>
        <v/>
      </c>
      <c r="T78">
        <f>IF(C78="","",SUMPRODUCT(($E$2:$P$2&lt;Ajustes!$B$1)*(E78:P78&lt;D78)))</f>
        <v/>
      </c>
      <c r="U78" s="3">
        <f>IF(C78="","",ROUND(SUMPRODUCT(($E$2:$P$2&lt;Ajustes!$B$1)*(E78:P78&lt;D78)*(D78-E78:P78)*(Ajustes!$B$1-$E$2:$P$2))*Ajustes!$B$5/30,0))</f>
        <v/>
      </c>
      <c r="V78" s="3">
        <f>IF(C78="","",S78+U78)</f>
        <v/>
      </c>
    </row>
    <row r="79">
      <c r="A79">
        <f>IF(Copropietarios!F78="","",Copropietarios!F78)</f>
        <v/>
      </c>
      <c r="B79">
        <f>IF(Copropietarios!A78="","",Copropietarios!A78)</f>
        <v/>
      </c>
      <c r="C79" s="7" t="n"/>
      <c r="D79" s="3">
        <f>IF(C79="","",ROUND(Ajustes!$B$4*C79/12,-2))</f>
        <v/>
      </c>
      <c r="E79" s="3" t="n"/>
      <c r="F79" s="3" t="n"/>
      <c r="G79" s="3" t="n"/>
      <c r="H79" s="3" t="n"/>
      <c r="I79" s="3" t="n"/>
      <c r="J79" s="3" t="n"/>
      <c r="K79" s="3" t="n"/>
      <c r="L79" s="3" t="n"/>
      <c r="M79" s="3" t="n"/>
      <c r="N79" s="3" t="n"/>
      <c r="O79" s="3" t="n"/>
      <c r="P79" s="3" t="n"/>
      <c r="Q79" s="3">
        <f>IF(C79="","",D79*SUMPRODUCT(($E$2:$P$2-Ajustes!$B$3+1&lt;=Ajustes!$B$1)*1))</f>
        <v/>
      </c>
      <c r="R79" s="3">
        <f>IF(C79="","",SUM(E79:P79))</f>
        <v/>
      </c>
      <c r="S79" s="3">
        <f>IF(C79="","",MAX(0,Q79-R79))</f>
        <v/>
      </c>
      <c r="T79">
        <f>IF(C79="","",SUMPRODUCT(($E$2:$P$2&lt;Ajustes!$B$1)*(E79:P79&lt;D79)))</f>
        <v/>
      </c>
      <c r="U79" s="3">
        <f>IF(C79="","",ROUND(SUMPRODUCT(($E$2:$P$2&lt;Ajustes!$B$1)*(E79:P79&lt;D79)*(D79-E79:P79)*(Ajustes!$B$1-$E$2:$P$2))*Ajustes!$B$5/30,0))</f>
        <v/>
      </c>
      <c r="V79" s="3">
        <f>IF(C79="","",S79+U79)</f>
        <v/>
      </c>
    </row>
    <row r="80">
      <c r="A80">
        <f>IF(Copropietarios!F79="","",Copropietarios!F79)</f>
        <v/>
      </c>
      <c r="B80">
        <f>IF(Copropietarios!A79="","",Copropietarios!A79)</f>
        <v/>
      </c>
      <c r="C80" s="7" t="n"/>
      <c r="D80" s="3">
        <f>IF(C80="","",ROUND(Ajustes!$B$4*C80/12,-2))</f>
        <v/>
      </c>
      <c r="E80" s="3" t="n"/>
      <c r="F80" s="3" t="n"/>
      <c r="G80" s="3" t="n"/>
      <c r="H80" s="3" t="n"/>
      <c r="I80" s="3" t="n"/>
      <c r="J80" s="3" t="n"/>
      <c r="K80" s="3" t="n"/>
      <c r="L80" s="3" t="n"/>
      <c r="M80" s="3" t="n"/>
      <c r="N80" s="3" t="n"/>
      <c r="O80" s="3" t="n"/>
      <c r="P80" s="3" t="n"/>
      <c r="Q80" s="3">
        <f>IF(C80="","",D80*SUMPRODUCT(($E$2:$P$2-Ajustes!$B$3+1&lt;=Ajustes!$B$1)*1))</f>
        <v/>
      </c>
      <c r="R80" s="3">
        <f>IF(C80="","",SUM(E80:P80))</f>
        <v/>
      </c>
      <c r="S80" s="3">
        <f>IF(C80="","",MAX(0,Q80-R80))</f>
        <v/>
      </c>
      <c r="T80">
        <f>IF(C80="","",SUMPRODUCT(($E$2:$P$2&lt;Ajustes!$B$1)*(E80:P80&lt;D80)))</f>
        <v/>
      </c>
      <c r="U80" s="3">
        <f>IF(C80="","",ROUND(SUMPRODUCT(($E$2:$P$2&lt;Ajustes!$B$1)*(E80:P80&lt;D80)*(D80-E80:P80)*(Ajustes!$B$1-$E$2:$P$2))*Ajustes!$B$5/30,0))</f>
        <v/>
      </c>
      <c r="V80" s="3">
        <f>IF(C80="","",S80+U80)</f>
        <v/>
      </c>
    </row>
    <row r="81">
      <c r="A81">
        <f>IF(Copropietarios!F80="","",Copropietarios!F80)</f>
        <v/>
      </c>
      <c r="B81">
        <f>IF(Copropietarios!A80="","",Copropietarios!A80)</f>
        <v/>
      </c>
      <c r="C81" s="7" t="n"/>
      <c r="D81" s="3">
        <f>IF(C81="","",ROUND(Ajustes!$B$4*C81/12,-2))</f>
        <v/>
      </c>
      <c r="E81" s="3" t="n"/>
      <c r="F81" s="3" t="n"/>
      <c r="G81" s="3" t="n"/>
      <c r="H81" s="3" t="n"/>
      <c r="I81" s="3" t="n"/>
      <c r="J81" s="3" t="n"/>
      <c r="K81" s="3" t="n"/>
      <c r="L81" s="3" t="n"/>
      <c r="M81" s="3" t="n"/>
      <c r="N81" s="3" t="n"/>
      <c r="O81" s="3" t="n"/>
      <c r="P81" s="3" t="n"/>
      <c r="Q81" s="3">
        <f>IF(C81="","",D81*SUMPRODUCT(($E$2:$P$2-Ajustes!$B$3+1&lt;=Ajustes!$B$1)*1))</f>
        <v/>
      </c>
      <c r="R81" s="3">
        <f>IF(C81="","",SUM(E81:P81))</f>
        <v/>
      </c>
      <c r="S81" s="3">
        <f>IF(C81="","",MAX(0,Q81-R81))</f>
        <v/>
      </c>
      <c r="T81">
        <f>IF(C81="","",SUMPRODUCT(($E$2:$P$2&lt;Ajustes!$B$1)*(E81:P81&lt;D81)))</f>
        <v/>
      </c>
      <c r="U81" s="3">
        <f>IF(C81="","",ROUND(SUMPRODUCT(($E$2:$P$2&lt;Ajustes!$B$1)*(E81:P81&lt;D81)*(D81-E81:P81)*(Ajustes!$B$1-$E$2:$P$2))*Ajustes!$B$5/30,0))</f>
        <v/>
      </c>
      <c r="V81" s="3">
        <f>IF(C81="","",S81+U81)</f>
        <v/>
      </c>
    </row>
    <row r="82">
      <c r="A82">
        <f>IF(Copropietarios!F81="","",Copropietarios!F81)</f>
        <v/>
      </c>
      <c r="B82">
        <f>IF(Copropietarios!A81="","",Copropietarios!A81)</f>
        <v/>
      </c>
      <c r="C82" s="7" t="n"/>
      <c r="D82" s="3">
        <f>IF(C82="","",ROUND(Ajustes!$B$4*C82/12,-2))</f>
        <v/>
      </c>
      <c r="E82" s="3" t="n"/>
      <c r="F82" s="3" t="n"/>
      <c r="G82" s="3" t="n"/>
      <c r="H82" s="3" t="n"/>
      <c r="I82" s="3" t="n"/>
      <c r="J82" s="3" t="n"/>
      <c r="K82" s="3" t="n"/>
      <c r="L82" s="3" t="n"/>
      <c r="M82" s="3" t="n"/>
      <c r="N82" s="3" t="n"/>
      <c r="O82" s="3" t="n"/>
      <c r="P82" s="3" t="n"/>
      <c r="Q82" s="3">
        <f>IF(C82="","",D82*SUMPRODUCT(($E$2:$P$2-Ajustes!$B$3+1&lt;=Ajustes!$B$1)*1))</f>
        <v/>
      </c>
      <c r="R82" s="3">
        <f>IF(C82="","",SUM(E82:P82))</f>
        <v/>
      </c>
      <c r="S82" s="3">
        <f>IF(C82="","",MAX(0,Q82-R82))</f>
        <v/>
      </c>
      <c r="T82">
        <f>IF(C82="","",SUMPRODUCT(($E$2:$P$2&lt;Ajustes!$B$1)*(E82:P82&lt;D82)))</f>
        <v/>
      </c>
      <c r="U82" s="3">
        <f>IF(C82="","",ROUND(SUMPRODUCT(($E$2:$P$2&lt;Ajustes!$B$1)*(E82:P82&lt;D82)*(D82-E82:P82)*(Ajustes!$B$1-$E$2:$P$2))*Ajustes!$B$5/30,0))</f>
        <v/>
      </c>
      <c r="V82" s="3">
        <f>IF(C82="","",S82+U82)</f>
        <v/>
      </c>
    </row>
    <row r="83">
      <c r="A83">
        <f>IF(Copropietarios!F82="","",Copropietarios!F82)</f>
        <v/>
      </c>
      <c r="B83">
        <f>IF(Copropietarios!A82="","",Copropietarios!A82)</f>
        <v/>
      </c>
      <c r="C83" s="7" t="n"/>
      <c r="D83" s="3">
        <f>IF(C83="","",ROUND(Ajustes!$B$4*C83/12,-2))</f>
        <v/>
      </c>
      <c r="E83" s="3" t="n"/>
      <c r="F83" s="3" t="n"/>
      <c r="G83" s="3" t="n"/>
      <c r="H83" s="3" t="n"/>
      <c r="I83" s="3" t="n"/>
      <c r="J83" s="3" t="n"/>
      <c r="K83" s="3" t="n"/>
      <c r="L83" s="3" t="n"/>
      <c r="M83" s="3" t="n"/>
      <c r="N83" s="3" t="n"/>
      <c r="O83" s="3" t="n"/>
      <c r="P83" s="3" t="n"/>
      <c r="Q83" s="3">
        <f>IF(C83="","",D83*SUMPRODUCT(($E$2:$P$2-Ajustes!$B$3+1&lt;=Ajustes!$B$1)*1))</f>
        <v/>
      </c>
      <c r="R83" s="3">
        <f>IF(C83="","",SUM(E83:P83))</f>
        <v/>
      </c>
      <c r="S83" s="3">
        <f>IF(C83="","",MAX(0,Q83-R83))</f>
        <v/>
      </c>
      <c r="T83">
        <f>IF(C83="","",SUMPRODUCT(($E$2:$P$2&lt;Ajustes!$B$1)*(E83:P83&lt;D83)))</f>
        <v/>
      </c>
      <c r="U83" s="3">
        <f>IF(C83="","",ROUND(SUMPRODUCT(($E$2:$P$2&lt;Ajustes!$B$1)*(E83:P83&lt;D83)*(D83-E83:P83)*(Ajustes!$B$1-$E$2:$P$2))*Ajustes!$B$5/30,0))</f>
        <v/>
      </c>
      <c r="V83" s="3">
        <f>IF(C83="","",S83+U83)</f>
        <v/>
      </c>
    </row>
    <row r="84">
      <c r="A84">
        <f>IF(Copropietarios!F83="","",Copropietarios!F83)</f>
        <v/>
      </c>
      <c r="B84">
        <f>IF(Copropietarios!A83="","",Copropietarios!A83)</f>
        <v/>
      </c>
      <c r="C84" s="7" t="n"/>
      <c r="D84" s="3">
        <f>IF(C84="","",ROUND(Ajustes!$B$4*C84/12,-2))</f>
        <v/>
      </c>
      <c r="E84" s="3" t="n"/>
      <c r="F84" s="3" t="n"/>
      <c r="G84" s="3" t="n"/>
      <c r="H84" s="3" t="n"/>
      <c r="I84" s="3" t="n"/>
      <c r="J84" s="3" t="n"/>
      <c r="K84" s="3" t="n"/>
      <c r="L84" s="3" t="n"/>
      <c r="M84" s="3" t="n"/>
      <c r="N84" s="3" t="n"/>
      <c r="O84" s="3" t="n"/>
      <c r="P84" s="3" t="n"/>
      <c r="Q84" s="3">
        <f>IF(C84="","",D84*SUMPRODUCT(($E$2:$P$2-Ajustes!$B$3+1&lt;=Ajustes!$B$1)*1))</f>
        <v/>
      </c>
      <c r="R84" s="3">
        <f>IF(C84="","",SUM(E84:P84))</f>
        <v/>
      </c>
      <c r="S84" s="3">
        <f>IF(C84="","",MAX(0,Q84-R84))</f>
        <v/>
      </c>
      <c r="T84">
        <f>IF(C84="","",SUMPRODUCT(($E$2:$P$2&lt;Ajustes!$B$1)*(E84:P84&lt;D84)))</f>
        <v/>
      </c>
      <c r="U84" s="3">
        <f>IF(C84="","",ROUND(SUMPRODUCT(($E$2:$P$2&lt;Ajustes!$B$1)*(E84:P84&lt;D84)*(D84-E84:P84)*(Ajustes!$B$1-$E$2:$P$2))*Ajustes!$B$5/30,0))</f>
        <v/>
      </c>
      <c r="V84" s="3">
        <f>IF(C84="","",S84+U84)</f>
        <v/>
      </c>
    </row>
    <row r="85">
      <c r="A85">
        <f>IF(Copropietarios!F84="","",Copropietarios!F84)</f>
        <v/>
      </c>
      <c r="B85">
        <f>IF(Copropietarios!A84="","",Copropietarios!A84)</f>
        <v/>
      </c>
      <c r="C85" s="7" t="n"/>
      <c r="D85" s="3">
        <f>IF(C85="","",ROUND(Ajustes!$B$4*C85/12,-2))</f>
        <v/>
      </c>
      <c r="E85" s="3" t="n"/>
      <c r="F85" s="3" t="n"/>
      <c r="G85" s="3" t="n"/>
      <c r="H85" s="3" t="n"/>
      <c r="I85" s="3" t="n"/>
      <c r="J85" s="3" t="n"/>
      <c r="K85" s="3" t="n"/>
      <c r="L85" s="3" t="n"/>
      <c r="M85" s="3" t="n"/>
      <c r="N85" s="3" t="n"/>
      <c r="O85" s="3" t="n"/>
      <c r="P85" s="3" t="n"/>
      <c r="Q85" s="3">
        <f>IF(C85="","",D85*SUMPRODUCT(($E$2:$P$2-Ajustes!$B$3+1&lt;=Ajustes!$B$1)*1))</f>
        <v/>
      </c>
      <c r="R85" s="3">
        <f>IF(C85="","",SUM(E85:P85))</f>
        <v/>
      </c>
      <c r="S85" s="3">
        <f>IF(C85="","",MAX(0,Q85-R85))</f>
        <v/>
      </c>
      <c r="T85">
        <f>IF(C85="","",SUMPRODUCT(($E$2:$P$2&lt;Ajustes!$B$1)*(E85:P85&lt;D85)))</f>
        <v/>
      </c>
      <c r="U85" s="3">
        <f>IF(C85="","",ROUND(SUMPRODUCT(($E$2:$P$2&lt;Ajustes!$B$1)*(E85:P85&lt;D85)*(D85-E85:P85)*(Ajustes!$B$1-$E$2:$P$2))*Ajustes!$B$5/30,0))</f>
        <v/>
      </c>
      <c r="V85" s="3">
        <f>IF(C85="","",S85+U85)</f>
        <v/>
      </c>
    </row>
    <row r="86">
      <c r="A86">
        <f>IF(Copropietarios!F85="","",Copropietarios!F85)</f>
        <v/>
      </c>
      <c r="B86">
        <f>IF(Copropietarios!A85="","",Copropietarios!A85)</f>
        <v/>
      </c>
      <c r="C86" s="7" t="n"/>
      <c r="D86" s="3">
        <f>IF(C86="","",ROUND(Ajustes!$B$4*C86/12,-2))</f>
        <v/>
      </c>
      <c r="E86" s="3" t="n"/>
      <c r="F86" s="3" t="n"/>
      <c r="G86" s="3" t="n"/>
      <c r="H86" s="3" t="n"/>
      <c r="I86" s="3" t="n"/>
      <c r="J86" s="3" t="n"/>
      <c r="K86" s="3" t="n"/>
      <c r="L86" s="3" t="n"/>
      <c r="M86" s="3" t="n"/>
      <c r="N86" s="3" t="n"/>
      <c r="O86" s="3" t="n"/>
      <c r="P86" s="3" t="n"/>
      <c r="Q86" s="3">
        <f>IF(C86="","",D86*SUMPRODUCT(($E$2:$P$2-Ajustes!$B$3+1&lt;=Ajustes!$B$1)*1))</f>
        <v/>
      </c>
      <c r="R86" s="3">
        <f>IF(C86="","",SUM(E86:P86))</f>
        <v/>
      </c>
      <c r="S86" s="3">
        <f>IF(C86="","",MAX(0,Q86-R86))</f>
        <v/>
      </c>
      <c r="T86">
        <f>IF(C86="","",SUMPRODUCT(($E$2:$P$2&lt;Ajustes!$B$1)*(E86:P86&lt;D86)))</f>
        <v/>
      </c>
      <c r="U86" s="3">
        <f>IF(C86="","",ROUND(SUMPRODUCT(($E$2:$P$2&lt;Ajustes!$B$1)*(E86:P86&lt;D86)*(D86-E86:P86)*(Ajustes!$B$1-$E$2:$P$2))*Ajustes!$B$5/30,0))</f>
        <v/>
      </c>
      <c r="V86" s="3">
        <f>IF(C86="","",S86+U86)</f>
        <v/>
      </c>
    </row>
    <row r="87">
      <c r="A87">
        <f>IF(Copropietarios!F86="","",Copropietarios!F86)</f>
        <v/>
      </c>
      <c r="B87">
        <f>IF(Copropietarios!A86="","",Copropietarios!A86)</f>
        <v/>
      </c>
      <c r="C87" s="7" t="n"/>
      <c r="D87" s="3">
        <f>IF(C87="","",ROUND(Ajustes!$B$4*C87/12,-2))</f>
        <v/>
      </c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/>
      <c r="Q87" s="3">
        <f>IF(C87="","",D87*SUMPRODUCT(($E$2:$P$2-Ajustes!$B$3+1&lt;=Ajustes!$B$1)*1))</f>
        <v/>
      </c>
      <c r="R87" s="3">
        <f>IF(C87="","",SUM(E87:P87))</f>
        <v/>
      </c>
      <c r="S87" s="3">
        <f>IF(C87="","",MAX(0,Q87-R87))</f>
        <v/>
      </c>
      <c r="T87">
        <f>IF(C87="","",SUMPRODUCT(($E$2:$P$2&lt;Ajustes!$B$1)*(E87:P87&lt;D87)))</f>
        <v/>
      </c>
      <c r="U87" s="3">
        <f>IF(C87="","",ROUND(SUMPRODUCT(($E$2:$P$2&lt;Ajustes!$B$1)*(E87:P87&lt;D87)*(D87-E87:P87)*(Ajustes!$B$1-$E$2:$P$2))*Ajustes!$B$5/30,0))</f>
        <v/>
      </c>
      <c r="V87" s="3">
        <f>IF(C87="","",S87+U87)</f>
        <v/>
      </c>
    </row>
    <row r="88">
      <c r="A88">
        <f>IF(Copropietarios!F87="","",Copropietarios!F87)</f>
        <v/>
      </c>
      <c r="B88">
        <f>IF(Copropietarios!A87="","",Copropietarios!A87)</f>
        <v/>
      </c>
      <c r="C88" s="7" t="n"/>
      <c r="D88" s="3">
        <f>IF(C88="","",ROUND(Ajustes!$B$4*C88/12,-2))</f>
        <v/>
      </c>
      <c r="E88" s="3" t="n"/>
      <c r="F88" s="3" t="n"/>
      <c r="G88" s="3" t="n"/>
      <c r="H88" s="3" t="n"/>
      <c r="I88" s="3" t="n"/>
      <c r="J88" s="3" t="n"/>
      <c r="K88" s="3" t="n"/>
      <c r="L88" s="3" t="n"/>
      <c r="M88" s="3" t="n"/>
      <c r="N88" s="3" t="n"/>
      <c r="O88" s="3" t="n"/>
      <c r="P88" s="3" t="n"/>
      <c r="Q88" s="3">
        <f>IF(C88="","",D88*SUMPRODUCT(($E$2:$P$2-Ajustes!$B$3+1&lt;=Ajustes!$B$1)*1))</f>
        <v/>
      </c>
      <c r="R88" s="3">
        <f>IF(C88="","",SUM(E88:P88))</f>
        <v/>
      </c>
      <c r="S88" s="3">
        <f>IF(C88="","",MAX(0,Q88-R88))</f>
        <v/>
      </c>
      <c r="T88">
        <f>IF(C88="","",SUMPRODUCT(($E$2:$P$2&lt;Ajustes!$B$1)*(E88:P88&lt;D88)))</f>
        <v/>
      </c>
      <c r="U88" s="3">
        <f>IF(C88="","",ROUND(SUMPRODUCT(($E$2:$P$2&lt;Ajustes!$B$1)*(E88:P88&lt;D88)*(D88-E88:P88)*(Ajustes!$B$1-$E$2:$P$2))*Ajustes!$B$5/30,0))</f>
        <v/>
      </c>
      <c r="V88" s="3">
        <f>IF(C88="","",S88+U88)</f>
        <v/>
      </c>
    </row>
    <row r="89">
      <c r="A89">
        <f>IF(Copropietarios!F88="","",Copropietarios!F88)</f>
        <v/>
      </c>
      <c r="B89">
        <f>IF(Copropietarios!A88="","",Copropietarios!A88)</f>
        <v/>
      </c>
      <c r="C89" s="7" t="n"/>
      <c r="D89" s="3">
        <f>IF(C89="","",ROUND(Ajustes!$B$4*C89/12,-2))</f>
        <v/>
      </c>
      <c r="E89" s="3" t="n"/>
      <c r="F89" s="3" t="n"/>
      <c r="G89" s="3" t="n"/>
      <c r="H89" s="3" t="n"/>
      <c r="I89" s="3" t="n"/>
      <c r="J89" s="3" t="n"/>
      <c r="K89" s="3" t="n"/>
      <c r="L89" s="3" t="n"/>
      <c r="M89" s="3" t="n"/>
      <c r="N89" s="3" t="n"/>
      <c r="O89" s="3" t="n"/>
      <c r="P89" s="3" t="n"/>
      <c r="Q89" s="3">
        <f>IF(C89="","",D89*SUMPRODUCT(($E$2:$P$2-Ajustes!$B$3+1&lt;=Ajustes!$B$1)*1))</f>
        <v/>
      </c>
      <c r="R89" s="3">
        <f>IF(C89="","",SUM(E89:P89))</f>
        <v/>
      </c>
      <c r="S89" s="3">
        <f>IF(C89="","",MAX(0,Q89-R89))</f>
        <v/>
      </c>
      <c r="T89">
        <f>IF(C89="","",SUMPRODUCT(($E$2:$P$2&lt;Ajustes!$B$1)*(E89:P89&lt;D89)))</f>
        <v/>
      </c>
      <c r="U89" s="3">
        <f>IF(C89="","",ROUND(SUMPRODUCT(($E$2:$P$2&lt;Ajustes!$B$1)*(E89:P89&lt;D89)*(D89-E89:P89)*(Ajustes!$B$1-$E$2:$P$2))*Ajustes!$B$5/30,0))</f>
        <v/>
      </c>
      <c r="V89" s="3">
        <f>IF(C89="","",S89+U89)</f>
        <v/>
      </c>
    </row>
    <row r="90">
      <c r="A90">
        <f>IF(Copropietarios!F89="","",Copropietarios!F89)</f>
        <v/>
      </c>
      <c r="B90">
        <f>IF(Copropietarios!A89="","",Copropietarios!A89)</f>
        <v/>
      </c>
      <c r="C90" s="7" t="n"/>
      <c r="D90" s="3">
        <f>IF(C90="","",ROUND(Ajustes!$B$4*C90/12,-2))</f>
        <v/>
      </c>
      <c r="E90" s="3" t="n"/>
      <c r="F90" s="3" t="n"/>
      <c r="G90" s="3" t="n"/>
      <c r="H90" s="3" t="n"/>
      <c r="I90" s="3" t="n"/>
      <c r="J90" s="3" t="n"/>
      <c r="K90" s="3" t="n"/>
      <c r="L90" s="3" t="n"/>
      <c r="M90" s="3" t="n"/>
      <c r="N90" s="3" t="n"/>
      <c r="O90" s="3" t="n"/>
      <c r="P90" s="3" t="n"/>
      <c r="Q90" s="3">
        <f>IF(C90="","",D90*SUMPRODUCT(($E$2:$P$2-Ajustes!$B$3+1&lt;=Ajustes!$B$1)*1))</f>
        <v/>
      </c>
      <c r="R90" s="3">
        <f>IF(C90="","",SUM(E90:P90))</f>
        <v/>
      </c>
      <c r="S90" s="3">
        <f>IF(C90="","",MAX(0,Q90-R90))</f>
        <v/>
      </c>
      <c r="T90">
        <f>IF(C90="","",SUMPRODUCT(($E$2:$P$2&lt;Ajustes!$B$1)*(E90:P90&lt;D90)))</f>
        <v/>
      </c>
      <c r="U90" s="3">
        <f>IF(C90="","",ROUND(SUMPRODUCT(($E$2:$P$2&lt;Ajustes!$B$1)*(E90:P90&lt;D90)*(D90-E90:P90)*(Ajustes!$B$1-$E$2:$P$2))*Ajustes!$B$5/30,0))</f>
        <v/>
      </c>
      <c r="V90" s="3">
        <f>IF(C90="","",S90+U90)</f>
        <v/>
      </c>
    </row>
    <row r="91">
      <c r="A91">
        <f>IF(Copropietarios!F90="","",Copropietarios!F90)</f>
        <v/>
      </c>
      <c r="B91">
        <f>IF(Copropietarios!A90="","",Copropietarios!A90)</f>
        <v/>
      </c>
      <c r="C91" s="7" t="n"/>
      <c r="D91" s="3">
        <f>IF(C91="","",ROUND(Ajustes!$B$4*C91/12,-2))</f>
        <v/>
      </c>
      <c r="E91" s="3" t="n"/>
      <c r="F91" s="3" t="n"/>
      <c r="G91" s="3" t="n"/>
      <c r="H91" s="3" t="n"/>
      <c r="I91" s="3" t="n"/>
      <c r="J91" s="3" t="n"/>
      <c r="K91" s="3" t="n"/>
      <c r="L91" s="3" t="n"/>
      <c r="M91" s="3" t="n"/>
      <c r="N91" s="3" t="n"/>
      <c r="O91" s="3" t="n"/>
      <c r="P91" s="3" t="n"/>
      <c r="Q91" s="3">
        <f>IF(C91="","",D91*SUMPRODUCT(($E$2:$P$2-Ajustes!$B$3+1&lt;=Ajustes!$B$1)*1))</f>
        <v/>
      </c>
      <c r="R91" s="3">
        <f>IF(C91="","",SUM(E91:P91))</f>
        <v/>
      </c>
      <c r="S91" s="3">
        <f>IF(C91="","",MAX(0,Q91-R91))</f>
        <v/>
      </c>
      <c r="T91">
        <f>IF(C91="","",SUMPRODUCT(($E$2:$P$2&lt;Ajustes!$B$1)*(E91:P91&lt;D91)))</f>
        <v/>
      </c>
      <c r="U91" s="3">
        <f>IF(C91="","",ROUND(SUMPRODUCT(($E$2:$P$2&lt;Ajustes!$B$1)*(E91:P91&lt;D91)*(D91-E91:P91)*(Ajustes!$B$1-$E$2:$P$2))*Ajustes!$B$5/30,0))</f>
        <v/>
      </c>
      <c r="V91" s="3">
        <f>IF(C91="","",S91+U91)</f>
        <v/>
      </c>
    </row>
    <row r="92">
      <c r="A92">
        <f>IF(Copropietarios!F91="","",Copropietarios!F91)</f>
        <v/>
      </c>
      <c r="B92">
        <f>IF(Copropietarios!A91="","",Copropietarios!A91)</f>
        <v/>
      </c>
      <c r="C92" s="7" t="n"/>
      <c r="D92" s="3">
        <f>IF(C92="","",ROUND(Ajustes!$B$4*C92/12,-2))</f>
        <v/>
      </c>
      <c r="E92" s="3" t="n"/>
      <c r="F92" s="3" t="n"/>
      <c r="G92" s="3" t="n"/>
      <c r="H92" s="3" t="n"/>
      <c r="I92" s="3" t="n"/>
      <c r="J92" s="3" t="n"/>
      <c r="K92" s="3" t="n"/>
      <c r="L92" s="3" t="n"/>
      <c r="M92" s="3" t="n"/>
      <c r="N92" s="3" t="n"/>
      <c r="O92" s="3" t="n"/>
      <c r="P92" s="3" t="n"/>
      <c r="Q92" s="3">
        <f>IF(C92="","",D92*SUMPRODUCT(($E$2:$P$2-Ajustes!$B$3+1&lt;=Ajustes!$B$1)*1))</f>
        <v/>
      </c>
      <c r="R92" s="3">
        <f>IF(C92="","",SUM(E92:P92))</f>
        <v/>
      </c>
      <c r="S92" s="3">
        <f>IF(C92="","",MAX(0,Q92-R92))</f>
        <v/>
      </c>
      <c r="T92">
        <f>IF(C92="","",SUMPRODUCT(($E$2:$P$2&lt;Ajustes!$B$1)*(E92:P92&lt;D92)))</f>
        <v/>
      </c>
      <c r="U92" s="3">
        <f>IF(C92="","",ROUND(SUMPRODUCT(($E$2:$P$2&lt;Ajustes!$B$1)*(E92:P92&lt;D92)*(D92-E92:P92)*(Ajustes!$B$1-$E$2:$P$2))*Ajustes!$B$5/30,0))</f>
        <v/>
      </c>
      <c r="V92" s="3">
        <f>IF(C92="","",S92+U92)</f>
        <v/>
      </c>
    </row>
    <row r="93">
      <c r="A93">
        <f>IF(Copropietarios!F92="","",Copropietarios!F92)</f>
        <v/>
      </c>
      <c r="B93">
        <f>IF(Copropietarios!A92="","",Copropietarios!A92)</f>
        <v/>
      </c>
      <c r="C93" s="7" t="n"/>
      <c r="D93" s="3">
        <f>IF(C93="","",ROUND(Ajustes!$B$4*C93/12,-2))</f>
        <v/>
      </c>
      <c r="E93" s="3" t="n"/>
      <c r="F93" s="3" t="n"/>
      <c r="G93" s="3" t="n"/>
      <c r="H93" s="3" t="n"/>
      <c r="I93" s="3" t="n"/>
      <c r="J93" s="3" t="n"/>
      <c r="K93" s="3" t="n"/>
      <c r="L93" s="3" t="n"/>
      <c r="M93" s="3" t="n"/>
      <c r="N93" s="3" t="n"/>
      <c r="O93" s="3" t="n"/>
      <c r="P93" s="3" t="n"/>
      <c r="Q93" s="3">
        <f>IF(C93="","",D93*SUMPRODUCT(($E$2:$P$2-Ajustes!$B$3+1&lt;=Ajustes!$B$1)*1))</f>
        <v/>
      </c>
      <c r="R93" s="3">
        <f>IF(C93="","",SUM(E93:P93))</f>
        <v/>
      </c>
      <c r="S93" s="3">
        <f>IF(C93="","",MAX(0,Q93-R93))</f>
        <v/>
      </c>
      <c r="T93">
        <f>IF(C93="","",SUMPRODUCT(($E$2:$P$2&lt;Ajustes!$B$1)*(E93:P93&lt;D93)))</f>
        <v/>
      </c>
      <c r="U93" s="3">
        <f>IF(C93="","",ROUND(SUMPRODUCT(($E$2:$P$2&lt;Ajustes!$B$1)*(E93:P93&lt;D93)*(D93-E93:P93)*(Ajustes!$B$1-$E$2:$P$2))*Ajustes!$B$5/30,0))</f>
        <v/>
      </c>
      <c r="V93" s="3">
        <f>IF(C93="","",S93+U93)</f>
        <v/>
      </c>
    </row>
    <row r="94">
      <c r="A94">
        <f>IF(Copropietarios!F93="","",Copropietarios!F93)</f>
        <v/>
      </c>
      <c r="B94">
        <f>IF(Copropietarios!A93="","",Copropietarios!A93)</f>
        <v/>
      </c>
      <c r="C94" s="7" t="n"/>
      <c r="D94" s="3">
        <f>IF(C94="","",ROUND(Ajustes!$B$4*C94/12,-2))</f>
        <v/>
      </c>
      <c r="E94" s="3" t="n"/>
      <c r="F94" s="3" t="n"/>
      <c r="G94" s="3" t="n"/>
      <c r="H94" s="3" t="n"/>
      <c r="I94" s="3" t="n"/>
      <c r="J94" s="3" t="n"/>
      <c r="K94" s="3" t="n"/>
      <c r="L94" s="3" t="n"/>
      <c r="M94" s="3" t="n"/>
      <c r="N94" s="3" t="n"/>
      <c r="O94" s="3" t="n"/>
      <c r="P94" s="3" t="n"/>
      <c r="Q94" s="3">
        <f>IF(C94="","",D94*SUMPRODUCT(($E$2:$P$2-Ajustes!$B$3+1&lt;=Ajustes!$B$1)*1))</f>
        <v/>
      </c>
      <c r="R94" s="3">
        <f>IF(C94="","",SUM(E94:P94))</f>
        <v/>
      </c>
      <c r="S94" s="3">
        <f>IF(C94="","",MAX(0,Q94-R94))</f>
        <v/>
      </c>
      <c r="T94">
        <f>IF(C94="","",SUMPRODUCT(($E$2:$P$2&lt;Ajustes!$B$1)*(E94:P94&lt;D94)))</f>
        <v/>
      </c>
      <c r="U94" s="3">
        <f>IF(C94="","",ROUND(SUMPRODUCT(($E$2:$P$2&lt;Ajustes!$B$1)*(E94:P94&lt;D94)*(D94-E94:P94)*(Ajustes!$B$1-$E$2:$P$2))*Ajustes!$B$5/30,0))</f>
        <v/>
      </c>
      <c r="V94" s="3">
        <f>IF(C94="","",S94+U94)</f>
        <v/>
      </c>
    </row>
    <row r="95">
      <c r="A95">
        <f>IF(Copropietarios!F94="","",Copropietarios!F94)</f>
        <v/>
      </c>
      <c r="B95">
        <f>IF(Copropietarios!A94="","",Copropietarios!A94)</f>
        <v/>
      </c>
      <c r="C95" s="7" t="n"/>
      <c r="D95" s="3">
        <f>IF(C95="","",ROUND(Ajustes!$B$4*C95/12,-2))</f>
        <v/>
      </c>
      <c r="E95" s="3" t="n"/>
      <c r="F95" s="3" t="n"/>
      <c r="G95" s="3" t="n"/>
      <c r="H95" s="3" t="n"/>
      <c r="I95" s="3" t="n"/>
      <c r="J95" s="3" t="n"/>
      <c r="K95" s="3" t="n"/>
      <c r="L95" s="3" t="n"/>
      <c r="M95" s="3" t="n"/>
      <c r="N95" s="3" t="n"/>
      <c r="O95" s="3" t="n"/>
      <c r="P95" s="3" t="n"/>
      <c r="Q95" s="3">
        <f>IF(C95="","",D95*SUMPRODUCT(($E$2:$P$2-Ajustes!$B$3+1&lt;=Ajustes!$B$1)*1))</f>
        <v/>
      </c>
      <c r="R95" s="3">
        <f>IF(C95="","",SUM(E95:P95))</f>
        <v/>
      </c>
      <c r="S95" s="3">
        <f>IF(C95="","",MAX(0,Q95-R95))</f>
        <v/>
      </c>
      <c r="T95">
        <f>IF(C95="","",SUMPRODUCT(($E$2:$P$2&lt;Ajustes!$B$1)*(E95:P95&lt;D95)))</f>
        <v/>
      </c>
      <c r="U95" s="3">
        <f>IF(C95="","",ROUND(SUMPRODUCT(($E$2:$P$2&lt;Ajustes!$B$1)*(E95:P95&lt;D95)*(D95-E95:P95)*(Ajustes!$B$1-$E$2:$P$2))*Ajustes!$B$5/30,0))</f>
        <v/>
      </c>
      <c r="V95" s="3">
        <f>IF(C95="","",S95+U95)</f>
        <v/>
      </c>
    </row>
    <row r="96">
      <c r="A96">
        <f>IF(Copropietarios!F95="","",Copropietarios!F95)</f>
        <v/>
      </c>
      <c r="B96">
        <f>IF(Copropietarios!A95="","",Copropietarios!A95)</f>
        <v/>
      </c>
      <c r="C96" s="7" t="n"/>
      <c r="D96" s="3">
        <f>IF(C96="","",ROUND(Ajustes!$B$4*C96/12,-2))</f>
        <v/>
      </c>
      <c r="E96" s="3" t="n"/>
      <c r="F96" s="3" t="n"/>
      <c r="G96" s="3" t="n"/>
      <c r="H96" s="3" t="n"/>
      <c r="I96" s="3" t="n"/>
      <c r="J96" s="3" t="n"/>
      <c r="K96" s="3" t="n"/>
      <c r="L96" s="3" t="n"/>
      <c r="M96" s="3" t="n"/>
      <c r="N96" s="3" t="n"/>
      <c r="O96" s="3" t="n"/>
      <c r="P96" s="3" t="n"/>
      <c r="Q96" s="3">
        <f>IF(C96="","",D96*SUMPRODUCT(($E$2:$P$2-Ajustes!$B$3+1&lt;=Ajustes!$B$1)*1))</f>
        <v/>
      </c>
      <c r="R96" s="3">
        <f>IF(C96="","",SUM(E96:P96))</f>
        <v/>
      </c>
      <c r="S96" s="3">
        <f>IF(C96="","",MAX(0,Q96-R96))</f>
        <v/>
      </c>
      <c r="T96">
        <f>IF(C96="","",SUMPRODUCT(($E$2:$P$2&lt;Ajustes!$B$1)*(E96:P96&lt;D96)))</f>
        <v/>
      </c>
      <c r="U96" s="3">
        <f>IF(C96="","",ROUND(SUMPRODUCT(($E$2:$P$2&lt;Ajustes!$B$1)*(E96:P96&lt;D96)*(D96-E96:P96)*(Ajustes!$B$1-$E$2:$P$2))*Ajustes!$B$5/30,0))</f>
        <v/>
      </c>
      <c r="V96" s="3">
        <f>IF(C96="","",S96+U96)</f>
        <v/>
      </c>
    </row>
    <row r="97">
      <c r="A97">
        <f>IF(Copropietarios!F96="","",Copropietarios!F96)</f>
        <v/>
      </c>
      <c r="B97">
        <f>IF(Copropietarios!A96="","",Copropietarios!A96)</f>
        <v/>
      </c>
      <c r="C97" s="7" t="n"/>
      <c r="D97" s="3">
        <f>IF(C97="","",ROUND(Ajustes!$B$4*C97/12,-2))</f>
        <v/>
      </c>
      <c r="E97" s="3" t="n"/>
      <c r="F97" s="3" t="n"/>
      <c r="G97" s="3" t="n"/>
      <c r="H97" s="3" t="n"/>
      <c r="I97" s="3" t="n"/>
      <c r="J97" s="3" t="n"/>
      <c r="K97" s="3" t="n"/>
      <c r="L97" s="3" t="n"/>
      <c r="M97" s="3" t="n"/>
      <c r="N97" s="3" t="n"/>
      <c r="O97" s="3" t="n"/>
      <c r="P97" s="3" t="n"/>
      <c r="Q97" s="3">
        <f>IF(C97="","",D97*SUMPRODUCT(($E$2:$P$2-Ajustes!$B$3+1&lt;=Ajustes!$B$1)*1))</f>
        <v/>
      </c>
      <c r="R97" s="3">
        <f>IF(C97="","",SUM(E97:P97))</f>
        <v/>
      </c>
      <c r="S97" s="3">
        <f>IF(C97="","",MAX(0,Q97-R97))</f>
        <v/>
      </c>
      <c r="T97">
        <f>IF(C97="","",SUMPRODUCT(($E$2:$P$2&lt;Ajustes!$B$1)*(E97:P97&lt;D97)))</f>
        <v/>
      </c>
      <c r="U97" s="3">
        <f>IF(C97="","",ROUND(SUMPRODUCT(($E$2:$P$2&lt;Ajustes!$B$1)*(E97:P97&lt;D97)*(D97-E97:P97)*(Ajustes!$B$1-$E$2:$P$2))*Ajustes!$B$5/30,0))</f>
        <v/>
      </c>
      <c r="V97" s="3">
        <f>IF(C97="","",S97+U97)</f>
        <v/>
      </c>
    </row>
    <row r="98">
      <c r="A98">
        <f>IF(Copropietarios!F97="","",Copropietarios!F97)</f>
        <v/>
      </c>
      <c r="B98">
        <f>IF(Copropietarios!A97="","",Copropietarios!A97)</f>
        <v/>
      </c>
      <c r="C98" s="7" t="n"/>
      <c r="D98" s="3">
        <f>IF(C98="","",ROUND(Ajustes!$B$4*C98/12,-2))</f>
        <v/>
      </c>
      <c r="E98" s="3" t="n"/>
      <c r="F98" s="3" t="n"/>
      <c r="G98" s="3" t="n"/>
      <c r="H98" s="3" t="n"/>
      <c r="I98" s="3" t="n"/>
      <c r="J98" s="3" t="n"/>
      <c r="K98" s="3" t="n"/>
      <c r="L98" s="3" t="n"/>
      <c r="M98" s="3" t="n"/>
      <c r="N98" s="3" t="n"/>
      <c r="O98" s="3" t="n"/>
      <c r="P98" s="3" t="n"/>
      <c r="Q98" s="3">
        <f>IF(C98="","",D98*SUMPRODUCT(($E$2:$P$2-Ajustes!$B$3+1&lt;=Ajustes!$B$1)*1))</f>
        <v/>
      </c>
      <c r="R98" s="3">
        <f>IF(C98="","",SUM(E98:P98))</f>
        <v/>
      </c>
      <c r="S98" s="3">
        <f>IF(C98="","",MAX(0,Q98-R98))</f>
        <v/>
      </c>
      <c r="T98">
        <f>IF(C98="","",SUMPRODUCT(($E$2:$P$2&lt;Ajustes!$B$1)*(E98:P98&lt;D98)))</f>
        <v/>
      </c>
      <c r="U98" s="3">
        <f>IF(C98="","",ROUND(SUMPRODUCT(($E$2:$P$2&lt;Ajustes!$B$1)*(E98:P98&lt;D98)*(D98-E98:P98)*(Ajustes!$B$1-$E$2:$P$2))*Ajustes!$B$5/30,0))</f>
        <v/>
      </c>
      <c r="V98" s="3">
        <f>IF(C98="","",S98+U98)</f>
        <v/>
      </c>
    </row>
    <row r="99">
      <c r="A99">
        <f>IF(Copropietarios!F98="","",Copropietarios!F98)</f>
        <v/>
      </c>
      <c r="B99">
        <f>IF(Copropietarios!A98="","",Copropietarios!A98)</f>
        <v/>
      </c>
      <c r="C99" s="7" t="n"/>
      <c r="D99" s="3">
        <f>IF(C99="","",ROUND(Ajustes!$B$4*C99/12,-2))</f>
        <v/>
      </c>
      <c r="E99" s="3" t="n"/>
      <c r="F99" s="3" t="n"/>
      <c r="G99" s="3" t="n"/>
      <c r="H99" s="3" t="n"/>
      <c r="I99" s="3" t="n"/>
      <c r="J99" s="3" t="n"/>
      <c r="K99" s="3" t="n"/>
      <c r="L99" s="3" t="n"/>
      <c r="M99" s="3" t="n"/>
      <c r="N99" s="3" t="n"/>
      <c r="O99" s="3" t="n"/>
      <c r="P99" s="3" t="n"/>
      <c r="Q99" s="3">
        <f>IF(C99="","",D99*SUMPRODUCT(($E$2:$P$2-Ajustes!$B$3+1&lt;=Ajustes!$B$1)*1))</f>
        <v/>
      </c>
      <c r="R99" s="3">
        <f>IF(C99="","",SUM(E99:P99))</f>
        <v/>
      </c>
      <c r="S99" s="3">
        <f>IF(C99="","",MAX(0,Q99-R99))</f>
        <v/>
      </c>
      <c r="T99">
        <f>IF(C99="","",SUMPRODUCT(($E$2:$P$2&lt;Ajustes!$B$1)*(E99:P99&lt;D99)))</f>
        <v/>
      </c>
      <c r="U99" s="3">
        <f>IF(C99="","",ROUND(SUMPRODUCT(($E$2:$P$2&lt;Ajustes!$B$1)*(E99:P99&lt;D99)*(D99-E99:P99)*(Ajustes!$B$1-$E$2:$P$2))*Ajustes!$B$5/30,0))</f>
        <v/>
      </c>
      <c r="V99" s="3">
        <f>IF(C99="","",S99+U99)</f>
        <v/>
      </c>
    </row>
    <row r="100">
      <c r="A100">
        <f>IF(Copropietarios!F99="","",Copropietarios!F99)</f>
        <v/>
      </c>
      <c r="B100">
        <f>IF(Copropietarios!A99="","",Copropietarios!A99)</f>
        <v/>
      </c>
      <c r="C100" s="7" t="n"/>
      <c r="D100" s="3">
        <f>IF(C100="","",ROUND(Ajustes!$B$4*C100/12,-2))</f>
        <v/>
      </c>
      <c r="E100" s="3" t="n"/>
      <c r="F100" s="3" t="n"/>
      <c r="G100" s="3" t="n"/>
      <c r="H100" s="3" t="n"/>
      <c r="I100" s="3" t="n"/>
      <c r="J100" s="3" t="n"/>
      <c r="K100" s="3" t="n"/>
      <c r="L100" s="3" t="n"/>
      <c r="M100" s="3" t="n"/>
      <c r="N100" s="3" t="n"/>
      <c r="O100" s="3" t="n"/>
      <c r="P100" s="3" t="n"/>
      <c r="Q100" s="3">
        <f>IF(C100="","",D100*SUMPRODUCT(($E$2:$P$2-Ajustes!$B$3+1&lt;=Ajustes!$B$1)*1))</f>
        <v/>
      </c>
      <c r="R100" s="3">
        <f>IF(C100="","",SUM(E100:P100))</f>
        <v/>
      </c>
      <c r="S100" s="3">
        <f>IF(C100="","",MAX(0,Q100-R100))</f>
        <v/>
      </c>
      <c r="T100">
        <f>IF(C100="","",SUMPRODUCT(($E$2:$P$2&lt;Ajustes!$B$1)*(E100:P100&lt;D100)))</f>
        <v/>
      </c>
      <c r="U100" s="3">
        <f>IF(C100="","",ROUND(SUMPRODUCT(($E$2:$P$2&lt;Ajustes!$B$1)*(E100:P100&lt;D100)*(D100-E100:P100)*(Ajustes!$B$1-$E$2:$P$2))*Ajustes!$B$5/30,0))</f>
        <v/>
      </c>
      <c r="V100" s="3">
        <f>IF(C100="","",S100+U100)</f>
        <v/>
      </c>
    </row>
    <row r="101">
      <c r="A101">
        <f>IF(Copropietarios!F100="","",Copropietarios!F100)</f>
        <v/>
      </c>
      <c r="B101">
        <f>IF(Copropietarios!A100="","",Copropietarios!A100)</f>
        <v/>
      </c>
      <c r="C101" s="7" t="n"/>
      <c r="D101" s="3">
        <f>IF(C101="","",ROUND(Ajustes!$B$4*C101/12,-2))</f>
        <v/>
      </c>
      <c r="E101" s="3" t="n"/>
      <c r="F101" s="3" t="n"/>
      <c r="G101" s="3" t="n"/>
      <c r="H101" s="3" t="n"/>
      <c r="I101" s="3" t="n"/>
      <c r="J101" s="3" t="n"/>
      <c r="K101" s="3" t="n"/>
      <c r="L101" s="3" t="n"/>
      <c r="M101" s="3" t="n"/>
      <c r="N101" s="3" t="n"/>
      <c r="O101" s="3" t="n"/>
      <c r="P101" s="3" t="n"/>
      <c r="Q101" s="3">
        <f>IF(C101="","",D101*SUMPRODUCT(($E$2:$P$2-Ajustes!$B$3+1&lt;=Ajustes!$B$1)*1))</f>
        <v/>
      </c>
      <c r="R101" s="3">
        <f>IF(C101="","",SUM(E101:P101))</f>
        <v/>
      </c>
      <c r="S101" s="3">
        <f>IF(C101="","",MAX(0,Q101-R101))</f>
        <v/>
      </c>
      <c r="T101">
        <f>IF(C101="","",SUMPRODUCT(($E$2:$P$2&lt;Ajustes!$B$1)*(E101:P101&lt;D101)))</f>
        <v/>
      </c>
      <c r="U101" s="3">
        <f>IF(C101="","",ROUND(SUMPRODUCT(($E$2:$P$2&lt;Ajustes!$B$1)*(E101:P101&lt;D101)*(D101-E101:P101)*(Ajustes!$B$1-$E$2:$P$2))*Ajustes!$B$5/30,0))</f>
        <v/>
      </c>
      <c r="V101" s="3">
        <f>IF(C101="","",S101+U101)</f>
        <v/>
      </c>
    </row>
    <row r="102">
      <c r="A102">
        <f>IF(Copropietarios!F101="","",Copropietarios!F101)</f>
        <v/>
      </c>
      <c r="B102">
        <f>IF(Copropietarios!A101="","",Copropietarios!A101)</f>
        <v/>
      </c>
      <c r="C102" s="7" t="n"/>
      <c r="D102" s="3">
        <f>IF(C102="","",ROUND(Ajustes!$B$4*C102/12,-2))</f>
        <v/>
      </c>
      <c r="E102" s="3" t="n"/>
      <c r="F102" s="3" t="n"/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  <c r="Q102" s="3">
        <f>IF(C102="","",D102*SUMPRODUCT(($E$2:$P$2-Ajustes!$B$3+1&lt;=Ajustes!$B$1)*1))</f>
        <v/>
      </c>
      <c r="R102" s="3">
        <f>IF(C102="","",SUM(E102:P102))</f>
        <v/>
      </c>
      <c r="S102" s="3">
        <f>IF(C102="","",MAX(0,Q102-R102))</f>
        <v/>
      </c>
      <c r="T102">
        <f>IF(C102="","",SUMPRODUCT(($E$2:$P$2&lt;Ajustes!$B$1)*(E102:P102&lt;D102)))</f>
        <v/>
      </c>
      <c r="U102" s="3">
        <f>IF(C102="","",ROUND(SUMPRODUCT(($E$2:$P$2&lt;Ajustes!$B$1)*(E102:P102&lt;D102)*(D102-E102:P102)*(Ajustes!$B$1-$E$2:$P$2))*Ajustes!$B$5/30,0))</f>
        <v/>
      </c>
      <c r="V102" s="3">
        <f>IF(C102="","",S102+U102)</f>
        <v/>
      </c>
    </row>
    <row r="103">
      <c r="A103">
        <f>IF(Copropietarios!F102="","",Copropietarios!F102)</f>
        <v/>
      </c>
      <c r="B103">
        <f>IF(Copropietarios!A102="","",Copropietarios!A102)</f>
        <v/>
      </c>
      <c r="C103" s="7" t="n"/>
      <c r="D103" s="3">
        <f>IF(C103="","",ROUND(Ajustes!$B$4*C103/12,-2))</f>
        <v/>
      </c>
      <c r="E103" s="3" t="n"/>
      <c r="F103" s="3" t="n"/>
      <c r="G103" s="3" t="n"/>
      <c r="H103" s="3" t="n"/>
      <c r="I103" s="3" t="n"/>
      <c r="J103" s="3" t="n"/>
      <c r="K103" s="3" t="n"/>
      <c r="L103" s="3" t="n"/>
      <c r="M103" s="3" t="n"/>
      <c r="N103" s="3" t="n"/>
      <c r="O103" s="3" t="n"/>
      <c r="P103" s="3" t="n"/>
      <c r="Q103" s="3">
        <f>IF(C103="","",D103*SUMPRODUCT(($E$2:$P$2-Ajustes!$B$3+1&lt;=Ajustes!$B$1)*1))</f>
        <v/>
      </c>
      <c r="R103" s="3">
        <f>IF(C103="","",SUM(E103:P103))</f>
        <v/>
      </c>
      <c r="S103" s="3">
        <f>IF(C103="","",MAX(0,Q103-R103))</f>
        <v/>
      </c>
      <c r="T103">
        <f>IF(C103="","",SUMPRODUCT(($E$2:$P$2&lt;Ajustes!$B$1)*(E103:P103&lt;D103)))</f>
        <v/>
      </c>
      <c r="U103" s="3">
        <f>IF(C103="","",ROUND(SUMPRODUCT(($E$2:$P$2&lt;Ajustes!$B$1)*(E103:P103&lt;D103)*(D103-E103:P103)*(Ajustes!$B$1-$E$2:$P$2))*Ajustes!$B$5/30,0))</f>
        <v/>
      </c>
      <c r="V103" s="3">
        <f>IF(C103="","",S103+U103)</f>
        <v/>
      </c>
    </row>
    <row r="104">
      <c r="A104">
        <f>IF(Copropietarios!F103="","",Copropietarios!F103)</f>
        <v/>
      </c>
      <c r="B104">
        <f>IF(Copropietarios!A103="","",Copropietarios!A103)</f>
        <v/>
      </c>
      <c r="C104" s="7" t="n"/>
      <c r="D104" s="3">
        <f>IF(C104="","",ROUND(Ajustes!$B$4*C104/12,-2))</f>
        <v/>
      </c>
      <c r="E104" s="3" t="n"/>
      <c r="F104" s="3" t="n"/>
      <c r="G104" s="3" t="n"/>
      <c r="H104" s="3" t="n"/>
      <c r="I104" s="3" t="n"/>
      <c r="J104" s="3" t="n"/>
      <c r="K104" s="3" t="n"/>
      <c r="L104" s="3" t="n"/>
      <c r="M104" s="3" t="n"/>
      <c r="N104" s="3" t="n"/>
      <c r="O104" s="3" t="n"/>
      <c r="P104" s="3" t="n"/>
      <c r="Q104" s="3">
        <f>IF(C104="","",D104*SUMPRODUCT(($E$2:$P$2-Ajustes!$B$3+1&lt;=Ajustes!$B$1)*1))</f>
        <v/>
      </c>
      <c r="R104" s="3">
        <f>IF(C104="","",SUM(E104:P104))</f>
        <v/>
      </c>
      <c r="S104" s="3">
        <f>IF(C104="","",MAX(0,Q104-R104))</f>
        <v/>
      </c>
      <c r="T104">
        <f>IF(C104="","",SUMPRODUCT(($E$2:$P$2&lt;Ajustes!$B$1)*(E104:P104&lt;D104)))</f>
        <v/>
      </c>
      <c r="U104" s="3">
        <f>IF(C104="","",ROUND(SUMPRODUCT(($E$2:$P$2&lt;Ajustes!$B$1)*(E104:P104&lt;D104)*(D104-E104:P104)*(Ajustes!$B$1-$E$2:$P$2))*Ajustes!$B$5/30,0))</f>
        <v/>
      </c>
      <c r="V104" s="3">
        <f>IF(C104="","",S104+U104)</f>
        <v/>
      </c>
    </row>
    <row r="105">
      <c r="A105">
        <f>IF(Copropietarios!F104="","",Copropietarios!F104)</f>
        <v/>
      </c>
      <c r="B105">
        <f>IF(Copropietarios!A104="","",Copropietarios!A104)</f>
        <v/>
      </c>
      <c r="C105" s="7" t="n"/>
      <c r="D105" s="3">
        <f>IF(C105="","",ROUND(Ajustes!$B$4*C105/12,-2))</f>
        <v/>
      </c>
      <c r="E105" s="3" t="n"/>
      <c r="F105" s="3" t="n"/>
      <c r="G105" s="3" t="n"/>
      <c r="H105" s="3" t="n"/>
      <c r="I105" s="3" t="n"/>
      <c r="J105" s="3" t="n"/>
      <c r="K105" s="3" t="n"/>
      <c r="L105" s="3" t="n"/>
      <c r="M105" s="3" t="n"/>
      <c r="N105" s="3" t="n"/>
      <c r="O105" s="3" t="n"/>
      <c r="P105" s="3" t="n"/>
      <c r="Q105" s="3">
        <f>IF(C105="","",D105*SUMPRODUCT(($E$2:$P$2-Ajustes!$B$3+1&lt;=Ajustes!$B$1)*1))</f>
        <v/>
      </c>
      <c r="R105" s="3">
        <f>IF(C105="","",SUM(E105:P105))</f>
        <v/>
      </c>
      <c r="S105" s="3">
        <f>IF(C105="","",MAX(0,Q105-R105))</f>
        <v/>
      </c>
      <c r="T105">
        <f>IF(C105="","",SUMPRODUCT(($E$2:$P$2&lt;Ajustes!$B$1)*(E105:P105&lt;D105)))</f>
        <v/>
      </c>
      <c r="U105" s="3">
        <f>IF(C105="","",ROUND(SUMPRODUCT(($E$2:$P$2&lt;Ajustes!$B$1)*(E105:P105&lt;D105)*(D105-E105:P105)*(Ajustes!$B$1-$E$2:$P$2))*Ajustes!$B$5/30,0))</f>
        <v/>
      </c>
      <c r="V105" s="3">
        <f>IF(C105="","",S105+U105)</f>
        <v/>
      </c>
    </row>
    <row r="106">
      <c r="A106">
        <f>IF(Copropietarios!F105="","",Copropietarios!F105)</f>
        <v/>
      </c>
      <c r="B106">
        <f>IF(Copropietarios!A105="","",Copropietarios!A105)</f>
        <v/>
      </c>
      <c r="C106" s="7" t="n"/>
      <c r="D106" s="3">
        <f>IF(C106="","",ROUND(Ajustes!$B$4*C106/12,-2))</f>
        <v/>
      </c>
      <c r="E106" s="3" t="n"/>
      <c r="F106" s="3" t="n"/>
      <c r="G106" s="3" t="n"/>
      <c r="H106" s="3" t="n"/>
      <c r="I106" s="3" t="n"/>
      <c r="J106" s="3" t="n"/>
      <c r="K106" s="3" t="n"/>
      <c r="L106" s="3" t="n"/>
      <c r="M106" s="3" t="n"/>
      <c r="N106" s="3" t="n"/>
      <c r="O106" s="3" t="n"/>
      <c r="P106" s="3" t="n"/>
      <c r="Q106" s="3">
        <f>IF(C106="","",D106*SUMPRODUCT(($E$2:$P$2-Ajustes!$B$3+1&lt;=Ajustes!$B$1)*1))</f>
        <v/>
      </c>
      <c r="R106" s="3">
        <f>IF(C106="","",SUM(E106:P106))</f>
        <v/>
      </c>
      <c r="S106" s="3">
        <f>IF(C106="","",MAX(0,Q106-R106))</f>
        <v/>
      </c>
      <c r="T106">
        <f>IF(C106="","",SUMPRODUCT(($E$2:$P$2&lt;Ajustes!$B$1)*(E106:P106&lt;D106)))</f>
        <v/>
      </c>
      <c r="U106" s="3">
        <f>IF(C106="","",ROUND(SUMPRODUCT(($E$2:$P$2&lt;Ajustes!$B$1)*(E106:P106&lt;D106)*(D106-E106:P106)*(Ajustes!$B$1-$E$2:$P$2))*Ajustes!$B$5/30,0))</f>
        <v/>
      </c>
      <c r="V106" s="3">
        <f>IF(C106="","",S106+U106)</f>
        <v/>
      </c>
    </row>
    <row r="107">
      <c r="A107">
        <f>IF(Copropietarios!F106="","",Copropietarios!F106)</f>
        <v/>
      </c>
      <c r="B107">
        <f>IF(Copropietarios!A106="","",Copropietarios!A106)</f>
        <v/>
      </c>
      <c r="C107" s="7" t="n"/>
      <c r="D107" s="3">
        <f>IF(C107="","",ROUND(Ajustes!$B$4*C107/12,-2))</f>
        <v/>
      </c>
      <c r="E107" s="3" t="n"/>
      <c r="F107" s="3" t="n"/>
      <c r="G107" s="3" t="n"/>
      <c r="H107" s="3" t="n"/>
      <c r="I107" s="3" t="n"/>
      <c r="J107" s="3" t="n"/>
      <c r="K107" s="3" t="n"/>
      <c r="L107" s="3" t="n"/>
      <c r="M107" s="3" t="n"/>
      <c r="N107" s="3" t="n"/>
      <c r="O107" s="3" t="n"/>
      <c r="P107" s="3" t="n"/>
      <c r="Q107" s="3">
        <f>IF(C107="","",D107*SUMPRODUCT(($E$2:$P$2-Ajustes!$B$3+1&lt;=Ajustes!$B$1)*1))</f>
        <v/>
      </c>
      <c r="R107" s="3">
        <f>IF(C107="","",SUM(E107:P107))</f>
        <v/>
      </c>
      <c r="S107" s="3">
        <f>IF(C107="","",MAX(0,Q107-R107))</f>
        <v/>
      </c>
      <c r="T107">
        <f>IF(C107="","",SUMPRODUCT(($E$2:$P$2&lt;Ajustes!$B$1)*(E107:P107&lt;D107)))</f>
        <v/>
      </c>
      <c r="U107" s="3">
        <f>IF(C107="","",ROUND(SUMPRODUCT(($E$2:$P$2&lt;Ajustes!$B$1)*(E107:P107&lt;D107)*(D107-E107:P107)*(Ajustes!$B$1-$E$2:$P$2))*Ajustes!$B$5/30,0))</f>
        <v/>
      </c>
      <c r="V107" s="3">
        <f>IF(C107="","",S107+U107)</f>
        <v/>
      </c>
    </row>
    <row r="108">
      <c r="A108">
        <f>IF(Copropietarios!F107="","",Copropietarios!F107)</f>
        <v/>
      </c>
      <c r="B108">
        <f>IF(Copropietarios!A107="","",Copropietarios!A107)</f>
        <v/>
      </c>
      <c r="C108" s="7" t="n"/>
      <c r="D108" s="3">
        <f>IF(C108="","",ROUND(Ajustes!$B$4*C108/12,-2))</f>
        <v/>
      </c>
      <c r="E108" s="3" t="n"/>
      <c r="F108" s="3" t="n"/>
      <c r="G108" s="3" t="n"/>
      <c r="H108" s="3" t="n"/>
      <c r="I108" s="3" t="n"/>
      <c r="J108" s="3" t="n"/>
      <c r="K108" s="3" t="n"/>
      <c r="L108" s="3" t="n"/>
      <c r="M108" s="3" t="n"/>
      <c r="N108" s="3" t="n"/>
      <c r="O108" s="3" t="n"/>
      <c r="P108" s="3" t="n"/>
      <c r="Q108" s="3">
        <f>IF(C108="","",D108*SUMPRODUCT(($E$2:$P$2-Ajustes!$B$3+1&lt;=Ajustes!$B$1)*1))</f>
        <v/>
      </c>
      <c r="R108" s="3">
        <f>IF(C108="","",SUM(E108:P108))</f>
        <v/>
      </c>
      <c r="S108" s="3">
        <f>IF(C108="","",MAX(0,Q108-R108))</f>
        <v/>
      </c>
      <c r="T108">
        <f>IF(C108="","",SUMPRODUCT(($E$2:$P$2&lt;Ajustes!$B$1)*(E108:P108&lt;D108)))</f>
        <v/>
      </c>
      <c r="U108" s="3">
        <f>IF(C108="","",ROUND(SUMPRODUCT(($E$2:$P$2&lt;Ajustes!$B$1)*(E108:P108&lt;D108)*(D108-E108:P108)*(Ajustes!$B$1-$E$2:$P$2))*Ajustes!$B$5/30,0))</f>
        <v/>
      </c>
      <c r="V108" s="3">
        <f>IF(C108="","",S108+U108)</f>
        <v/>
      </c>
    </row>
    <row r="109">
      <c r="A109">
        <f>IF(Copropietarios!F108="","",Copropietarios!F108)</f>
        <v/>
      </c>
      <c r="B109">
        <f>IF(Copropietarios!A108="","",Copropietarios!A108)</f>
        <v/>
      </c>
      <c r="C109" s="7" t="n"/>
      <c r="D109" s="3">
        <f>IF(C109="","",ROUND(Ajustes!$B$4*C109/12,-2))</f>
        <v/>
      </c>
      <c r="E109" s="3" t="n"/>
      <c r="F109" s="3" t="n"/>
      <c r="G109" s="3" t="n"/>
      <c r="H109" s="3" t="n"/>
      <c r="I109" s="3" t="n"/>
      <c r="J109" s="3" t="n"/>
      <c r="K109" s="3" t="n"/>
      <c r="L109" s="3" t="n"/>
      <c r="M109" s="3" t="n"/>
      <c r="N109" s="3" t="n"/>
      <c r="O109" s="3" t="n"/>
      <c r="P109" s="3" t="n"/>
      <c r="Q109" s="3">
        <f>IF(C109="","",D109*SUMPRODUCT(($E$2:$P$2-Ajustes!$B$3+1&lt;=Ajustes!$B$1)*1))</f>
        <v/>
      </c>
      <c r="R109" s="3">
        <f>IF(C109="","",SUM(E109:P109))</f>
        <v/>
      </c>
      <c r="S109" s="3">
        <f>IF(C109="","",MAX(0,Q109-R109))</f>
        <v/>
      </c>
      <c r="T109">
        <f>IF(C109="","",SUMPRODUCT(($E$2:$P$2&lt;Ajustes!$B$1)*(E109:P109&lt;D109)))</f>
        <v/>
      </c>
      <c r="U109" s="3">
        <f>IF(C109="","",ROUND(SUMPRODUCT(($E$2:$P$2&lt;Ajustes!$B$1)*(E109:P109&lt;D109)*(D109-E109:P109)*(Ajustes!$B$1-$E$2:$P$2))*Ajustes!$B$5/30,0))</f>
        <v/>
      </c>
      <c r="V109" s="3">
        <f>IF(C109="","",S109+U109)</f>
        <v/>
      </c>
    </row>
    <row r="110">
      <c r="A110">
        <f>IF(Copropietarios!F109="","",Copropietarios!F109)</f>
        <v/>
      </c>
      <c r="B110">
        <f>IF(Copropietarios!A109="","",Copropietarios!A109)</f>
        <v/>
      </c>
      <c r="C110" s="7" t="n"/>
      <c r="D110" s="3">
        <f>IF(C110="","",ROUND(Ajustes!$B$4*C110/12,-2))</f>
        <v/>
      </c>
      <c r="E110" s="3" t="n"/>
      <c r="F110" s="3" t="n"/>
      <c r="G110" s="3" t="n"/>
      <c r="H110" s="3" t="n"/>
      <c r="I110" s="3" t="n"/>
      <c r="J110" s="3" t="n"/>
      <c r="K110" s="3" t="n"/>
      <c r="L110" s="3" t="n"/>
      <c r="M110" s="3" t="n"/>
      <c r="N110" s="3" t="n"/>
      <c r="O110" s="3" t="n"/>
      <c r="P110" s="3" t="n"/>
      <c r="Q110" s="3">
        <f>IF(C110="","",D110*SUMPRODUCT(($E$2:$P$2-Ajustes!$B$3+1&lt;=Ajustes!$B$1)*1))</f>
        <v/>
      </c>
      <c r="R110" s="3">
        <f>IF(C110="","",SUM(E110:P110))</f>
        <v/>
      </c>
      <c r="S110" s="3">
        <f>IF(C110="","",MAX(0,Q110-R110))</f>
        <v/>
      </c>
      <c r="T110">
        <f>IF(C110="","",SUMPRODUCT(($E$2:$P$2&lt;Ajustes!$B$1)*(E110:P110&lt;D110)))</f>
        <v/>
      </c>
      <c r="U110" s="3">
        <f>IF(C110="","",ROUND(SUMPRODUCT(($E$2:$P$2&lt;Ajustes!$B$1)*(E110:P110&lt;D110)*(D110-E110:P110)*(Ajustes!$B$1-$E$2:$P$2))*Ajustes!$B$5/30,0))</f>
        <v/>
      </c>
      <c r="V110" s="3">
        <f>IF(C110="","",S110+U110)</f>
        <v/>
      </c>
    </row>
    <row r="111">
      <c r="A111">
        <f>IF(Copropietarios!F110="","",Copropietarios!F110)</f>
        <v/>
      </c>
      <c r="B111">
        <f>IF(Copropietarios!A110="","",Copropietarios!A110)</f>
        <v/>
      </c>
      <c r="C111" s="7" t="n"/>
      <c r="D111" s="3">
        <f>IF(C111="","",ROUND(Ajustes!$B$4*C111/12,-2))</f>
        <v/>
      </c>
      <c r="E111" s="3" t="n"/>
      <c r="F111" s="3" t="n"/>
      <c r="G111" s="3" t="n"/>
      <c r="H111" s="3" t="n"/>
      <c r="I111" s="3" t="n"/>
      <c r="J111" s="3" t="n"/>
      <c r="K111" s="3" t="n"/>
      <c r="L111" s="3" t="n"/>
      <c r="M111" s="3" t="n"/>
      <c r="N111" s="3" t="n"/>
      <c r="O111" s="3" t="n"/>
      <c r="P111" s="3" t="n"/>
      <c r="Q111" s="3">
        <f>IF(C111="","",D111*SUMPRODUCT(($E$2:$P$2-Ajustes!$B$3+1&lt;=Ajustes!$B$1)*1))</f>
        <v/>
      </c>
      <c r="R111" s="3">
        <f>IF(C111="","",SUM(E111:P111))</f>
        <v/>
      </c>
      <c r="S111" s="3">
        <f>IF(C111="","",MAX(0,Q111-R111))</f>
        <v/>
      </c>
      <c r="T111">
        <f>IF(C111="","",SUMPRODUCT(($E$2:$P$2&lt;Ajustes!$B$1)*(E111:P111&lt;D111)))</f>
        <v/>
      </c>
      <c r="U111" s="3">
        <f>IF(C111="","",ROUND(SUMPRODUCT(($E$2:$P$2&lt;Ajustes!$B$1)*(E111:P111&lt;D111)*(D111-E111:P111)*(Ajustes!$B$1-$E$2:$P$2))*Ajustes!$B$5/30,0))</f>
        <v/>
      </c>
      <c r="V111" s="3">
        <f>IF(C111="","",S111+U111)</f>
        <v/>
      </c>
    </row>
    <row r="112">
      <c r="A112">
        <f>IF(Copropietarios!F111="","",Copropietarios!F111)</f>
        <v/>
      </c>
      <c r="B112">
        <f>IF(Copropietarios!A111="","",Copropietarios!A111)</f>
        <v/>
      </c>
      <c r="C112" s="7" t="n"/>
      <c r="D112" s="3">
        <f>IF(C112="","",ROUND(Ajustes!$B$4*C112/12,-2))</f>
        <v/>
      </c>
      <c r="E112" s="3" t="n"/>
      <c r="F112" s="3" t="n"/>
      <c r="G112" s="3" t="n"/>
      <c r="H112" s="3" t="n"/>
      <c r="I112" s="3" t="n"/>
      <c r="J112" s="3" t="n"/>
      <c r="K112" s="3" t="n"/>
      <c r="L112" s="3" t="n"/>
      <c r="M112" s="3" t="n"/>
      <c r="N112" s="3" t="n"/>
      <c r="O112" s="3" t="n"/>
      <c r="P112" s="3" t="n"/>
      <c r="Q112" s="3">
        <f>IF(C112="","",D112*SUMPRODUCT(($E$2:$P$2-Ajustes!$B$3+1&lt;=Ajustes!$B$1)*1))</f>
        <v/>
      </c>
      <c r="R112" s="3">
        <f>IF(C112="","",SUM(E112:P112))</f>
        <v/>
      </c>
      <c r="S112" s="3">
        <f>IF(C112="","",MAX(0,Q112-R112))</f>
        <v/>
      </c>
      <c r="T112">
        <f>IF(C112="","",SUMPRODUCT(($E$2:$P$2&lt;Ajustes!$B$1)*(E112:P112&lt;D112)))</f>
        <v/>
      </c>
      <c r="U112" s="3">
        <f>IF(C112="","",ROUND(SUMPRODUCT(($E$2:$P$2&lt;Ajustes!$B$1)*(E112:P112&lt;D112)*(D112-E112:P112)*(Ajustes!$B$1-$E$2:$P$2))*Ajustes!$B$5/30,0))</f>
        <v/>
      </c>
      <c r="V112" s="3">
        <f>IF(C112="","",S112+U112)</f>
        <v/>
      </c>
    </row>
    <row r="113">
      <c r="A113">
        <f>IF(Copropietarios!F112="","",Copropietarios!F112)</f>
        <v/>
      </c>
      <c r="B113">
        <f>IF(Copropietarios!A112="","",Copropietarios!A112)</f>
        <v/>
      </c>
      <c r="C113" s="7" t="n"/>
      <c r="D113" s="3">
        <f>IF(C113="","",ROUND(Ajustes!$B$4*C113/12,-2))</f>
        <v/>
      </c>
      <c r="E113" s="3" t="n"/>
      <c r="F113" s="3" t="n"/>
      <c r="G113" s="3" t="n"/>
      <c r="H113" s="3" t="n"/>
      <c r="I113" s="3" t="n"/>
      <c r="J113" s="3" t="n"/>
      <c r="K113" s="3" t="n"/>
      <c r="L113" s="3" t="n"/>
      <c r="M113" s="3" t="n"/>
      <c r="N113" s="3" t="n"/>
      <c r="O113" s="3" t="n"/>
      <c r="P113" s="3" t="n"/>
      <c r="Q113" s="3">
        <f>IF(C113="","",D113*SUMPRODUCT(($E$2:$P$2-Ajustes!$B$3+1&lt;=Ajustes!$B$1)*1))</f>
        <v/>
      </c>
      <c r="R113" s="3">
        <f>IF(C113="","",SUM(E113:P113))</f>
        <v/>
      </c>
      <c r="S113" s="3">
        <f>IF(C113="","",MAX(0,Q113-R113))</f>
        <v/>
      </c>
      <c r="T113">
        <f>IF(C113="","",SUMPRODUCT(($E$2:$P$2&lt;Ajustes!$B$1)*(E113:P113&lt;D113)))</f>
        <v/>
      </c>
      <c r="U113" s="3">
        <f>IF(C113="","",ROUND(SUMPRODUCT(($E$2:$P$2&lt;Ajustes!$B$1)*(E113:P113&lt;D113)*(D113-E113:P113)*(Ajustes!$B$1-$E$2:$P$2))*Ajustes!$B$5/30,0))</f>
        <v/>
      </c>
      <c r="V113" s="3">
        <f>IF(C113="","",S113+U113)</f>
        <v/>
      </c>
    </row>
    <row r="114">
      <c r="A114">
        <f>IF(Copropietarios!F113="","",Copropietarios!F113)</f>
        <v/>
      </c>
      <c r="B114">
        <f>IF(Copropietarios!A113="","",Copropietarios!A113)</f>
        <v/>
      </c>
      <c r="C114" s="7" t="n"/>
      <c r="D114" s="3">
        <f>IF(C114="","",ROUND(Ajustes!$B$4*C114/12,-2))</f>
        <v/>
      </c>
      <c r="E114" s="3" t="n"/>
      <c r="F114" s="3" t="n"/>
      <c r="G114" s="3" t="n"/>
      <c r="H114" s="3" t="n"/>
      <c r="I114" s="3" t="n"/>
      <c r="J114" s="3" t="n"/>
      <c r="K114" s="3" t="n"/>
      <c r="L114" s="3" t="n"/>
      <c r="M114" s="3" t="n"/>
      <c r="N114" s="3" t="n"/>
      <c r="O114" s="3" t="n"/>
      <c r="P114" s="3" t="n"/>
      <c r="Q114" s="3">
        <f>IF(C114="","",D114*SUMPRODUCT(($E$2:$P$2-Ajustes!$B$3+1&lt;=Ajustes!$B$1)*1))</f>
        <v/>
      </c>
      <c r="R114" s="3">
        <f>IF(C114="","",SUM(E114:P114))</f>
        <v/>
      </c>
      <c r="S114" s="3">
        <f>IF(C114="","",MAX(0,Q114-R114))</f>
        <v/>
      </c>
      <c r="T114">
        <f>IF(C114="","",SUMPRODUCT(($E$2:$P$2&lt;Ajustes!$B$1)*(E114:P114&lt;D114)))</f>
        <v/>
      </c>
      <c r="U114" s="3">
        <f>IF(C114="","",ROUND(SUMPRODUCT(($E$2:$P$2&lt;Ajustes!$B$1)*(E114:P114&lt;D114)*(D114-E114:P114)*(Ajustes!$B$1-$E$2:$P$2))*Ajustes!$B$5/30,0))</f>
        <v/>
      </c>
      <c r="V114" s="3">
        <f>IF(C114="","",S114+U114)</f>
        <v/>
      </c>
    </row>
    <row r="115">
      <c r="A115">
        <f>IF(Copropietarios!F114="","",Copropietarios!F114)</f>
        <v/>
      </c>
      <c r="B115">
        <f>IF(Copropietarios!A114="","",Copropietarios!A114)</f>
        <v/>
      </c>
      <c r="C115" s="7" t="n"/>
      <c r="D115" s="3">
        <f>IF(C115="","",ROUND(Ajustes!$B$4*C115/12,-2))</f>
        <v/>
      </c>
      <c r="E115" s="3" t="n"/>
      <c r="F115" s="3" t="n"/>
      <c r="G115" s="3" t="n"/>
      <c r="H115" s="3" t="n"/>
      <c r="I115" s="3" t="n"/>
      <c r="J115" s="3" t="n"/>
      <c r="K115" s="3" t="n"/>
      <c r="L115" s="3" t="n"/>
      <c r="M115" s="3" t="n"/>
      <c r="N115" s="3" t="n"/>
      <c r="O115" s="3" t="n"/>
      <c r="P115" s="3" t="n"/>
      <c r="Q115" s="3">
        <f>IF(C115="","",D115*SUMPRODUCT(($E$2:$P$2-Ajustes!$B$3+1&lt;=Ajustes!$B$1)*1))</f>
        <v/>
      </c>
      <c r="R115" s="3">
        <f>IF(C115="","",SUM(E115:P115))</f>
        <v/>
      </c>
      <c r="S115" s="3">
        <f>IF(C115="","",MAX(0,Q115-R115))</f>
        <v/>
      </c>
      <c r="T115">
        <f>IF(C115="","",SUMPRODUCT(($E$2:$P$2&lt;Ajustes!$B$1)*(E115:P115&lt;D115)))</f>
        <v/>
      </c>
      <c r="U115" s="3">
        <f>IF(C115="","",ROUND(SUMPRODUCT(($E$2:$P$2&lt;Ajustes!$B$1)*(E115:P115&lt;D115)*(D115-E115:P115)*(Ajustes!$B$1-$E$2:$P$2))*Ajustes!$B$5/30,0))</f>
        <v/>
      </c>
      <c r="V115" s="3">
        <f>IF(C115="","",S115+U115)</f>
        <v/>
      </c>
    </row>
    <row r="116">
      <c r="A116">
        <f>IF(Copropietarios!F115="","",Copropietarios!F115)</f>
        <v/>
      </c>
      <c r="B116">
        <f>IF(Copropietarios!A115="","",Copropietarios!A115)</f>
        <v/>
      </c>
      <c r="C116" s="7" t="n"/>
      <c r="D116" s="3">
        <f>IF(C116="","",ROUND(Ajustes!$B$4*C116/12,-2))</f>
        <v/>
      </c>
      <c r="E116" s="3" t="n"/>
      <c r="F116" s="3" t="n"/>
      <c r="G116" s="3" t="n"/>
      <c r="H116" s="3" t="n"/>
      <c r="I116" s="3" t="n"/>
      <c r="J116" s="3" t="n"/>
      <c r="K116" s="3" t="n"/>
      <c r="L116" s="3" t="n"/>
      <c r="M116" s="3" t="n"/>
      <c r="N116" s="3" t="n"/>
      <c r="O116" s="3" t="n"/>
      <c r="P116" s="3" t="n"/>
      <c r="Q116" s="3">
        <f>IF(C116="","",D116*SUMPRODUCT(($E$2:$P$2-Ajustes!$B$3+1&lt;=Ajustes!$B$1)*1))</f>
        <v/>
      </c>
      <c r="R116" s="3">
        <f>IF(C116="","",SUM(E116:P116))</f>
        <v/>
      </c>
      <c r="S116" s="3">
        <f>IF(C116="","",MAX(0,Q116-R116))</f>
        <v/>
      </c>
      <c r="T116">
        <f>IF(C116="","",SUMPRODUCT(($E$2:$P$2&lt;Ajustes!$B$1)*(E116:P116&lt;D116)))</f>
        <v/>
      </c>
      <c r="U116" s="3">
        <f>IF(C116="","",ROUND(SUMPRODUCT(($E$2:$P$2&lt;Ajustes!$B$1)*(E116:P116&lt;D116)*(D116-E116:P116)*(Ajustes!$B$1-$E$2:$P$2))*Ajustes!$B$5/30,0))</f>
        <v/>
      </c>
      <c r="V116" s="3">
        <f>IF(C116="","",S116+U116)</f>
        <v/>
      </c>
    </row>
    <row r="117">
      <c r="A117">
        <f>IF(Copropietarios!F116="","",Copropietarios!F116)</f>
        <v/>
      </c>
      <c r="B117">
        <f>IF(Copropietarios!A116="","",Copropietarios!A116)</f>
        <v/>
      </c>
      <c r="C117" s="7" t="n"/>
      <c r="D117" s="3">
        <f>IF(C117="","",ROUND(Ajustes!$B$4*C117/12,-2))</f>
        <v/>
      </c>
      <c r="E117" s="3" t="n"/>
      <c r="F117" s="3" t="n"/>
      <c r="G117" s="3" t="n"/>
      <c r="H117" s="3" t="n"/>
      <c r="I117" s="3" t="n"/>
      <c r="J117" s="3" t="n"/>
      <c r="K117" s="3" t="n"/>
      <c r="L117" s="3" t="n"/>
      <c r="M117" s="3" t="n"/>
      <c r="N117" s="3" t="n"/>
      <c r="O117" s="3" t="n"/>
      <c r="P117" s="3" t="n"/>
      <c r="Q117" s="3">
        <f>IF(C117="","",D117*SUMPRODUCT(($E$2:$P$2-Ajustes!$B$3+1&lt;=Ajustes!$B$1)*1))</f>
        <v/>
      </c>
      <c r="R117" s="3">
        <f>IF(C117="","",SUM(E117:P117))</f>
        <v/>
      </c>
      <c r="S117" s="3">
        <f>IF(C117="","",MAX(0,Q117-R117))</f>
        <v/>
      </c>
      <c r="T117">
        <f>IF(C117="","",SUMPRODUCT(($E$2:$P$2&lt;Ajustes!$B$1)*(E117:P117&lt;D117)))</f>
        <v/>
      </c>
      <c r="U117" s="3">
        <f>IF(C117="","",ROUND(SUMPRODUCT(($E$2:$P$2&lt;Ajustes!$B$1)*(E117:P117&lt;D117)*(D117-E117:P117)*(Ajustes!$B$1-$E$2:$P$2))*Ajustes!$B$5/30,0))</f>
        <v/>
      </c>
      <c r="V117" s="3">
        <f>IF(C117="","",S117+U117)</f>
        <v/>
      </c>
    </row>
    <row r="118">
      <c r="A118">
        <f>IF(Copropietarios!F117="","",Copropietarios!F117)</f>
        <v/>
      </c>
      <c r="B118">
        <f>IF(Copropietarios!A117="","",Copropietarios!A117)</f>
        <v/>
      </c>
      <c r="C118" s="7" t="n"/>
      <c r="D118" s="3">
        <f>IF(C118="","",ROUND(Ajustes!$B$4*C118/12,-2))</f>
        <v/>
      </c>
      <c r="E118" s="3" t="n"/>
      <c r="F118" s="3" t="n"/>
      <c r="G118" s="3" t="n"/>
      <c r="H118" s="3" t="n"/>
      <c r="I118" s="3" t="n"/>
      <c r="J118" s="3" t="n"/>
      <c r="K118" s="3" t="n"/>
      <c r="L118" s="3" t="n"/>
      <c r="M118" s="3" t="n"/>
      <c r="N118" s="3" t="n"/>
      <c r="O118" s="3" t="n"/>
      <c r="P118" s="3" t="n"/>
      <c r="Q118" s="3">
        <f>IF(C118="","",D118*SUMPRODUCT(($E$2:$P$2-Ajustes!$B$3+1&lt;=Ajustes!$B$1)*1))</f>
        <v/>
      </c>
      <c r="R118" s="3">
        <f>IF(C118="","",SUM(E118:P118))</f>
        <v/>
      </c>
      <c r="S118" s="3">
        <f>IF(C118="","",MAX(0,Q118-R118))</f>
        <v/>
      </c>
      <c r="T118">
        <f>IF(C118="","",SUMPRODUCT(($E$2:$P$2&lt;Ajustes!$B$1)*(E118:P118&lt;D118)))</f>
        <v/>
      </c>
      <c r="U118" s="3">
        <f>IF(C118="","",ROUND(SUMPRODUCT(($E$2:$P$2&lt;Ajustes!$B$1)*(E118:P118&lt;D118)*(D118-E118:P118)*(Ajustes!$B$1-$E$2:$P$2))*Ajustes!$B$5/30,0))</f>
        <v/>
      </c>
      <c r="V118" s="3">
        <f>IF(C118="","",S118+U118)</f>
        <v/>
      </c>
    </row>
    <row r="119">
      <c r="A119">
        <f>IF(Copropietarios!F118="","",Copropietarios!F118)</f>
        <v/>
      </c>
      <c r="B119">
        <f>IF(Copropietarios!A118="","",Copropietarios!A118)</f>
        <v/>
      </c>
      <c r="C119" s="7" t="n"/>
      <c r="D119" s="3">
        <f>IF(C119="","",ROUND(Ajustes!$B$4*C119/12,-2))</f>
        <v/>
      </c>
      <c r="E119" s="3" t="n"/>
      <c r="F119" s="3" t="n"/>
      <c r="G119" s="3" t="n"/>
      <c r="H119" s="3" t="n"/>
      <c r="I119" s="3" t="n"/>
      <c r="J119" s="3" t="n"/>
      <c r="K119" s="3" t="n"/>
      <c r="L119" s="3" t="n"/>
      <c r="M119" s="3" t="n"/>
      <c r="N119" s="3" t="n"/>
      <c r="O119" s="3" t="n"/>
      <c r="P119" s="3" t="n"/>
      <c r="Q119" s="3">
        <f>IF(C119="","",D119*SUMPRODUCT(($E$2:$P$2-Ajustes!$B$3+1&lt;=Ajustes!$B$1)*1))</f>
        <v/>
      </c>
      <c r="R119" s="3">
        <f>IF(C119="","",SUM(E119:P119))</f>
        <v/>
      </c>
      <c r="S119" s="3">
        <f>IF(C119="","",MAX(0,Q119-R119))</f>
        <v/>
      </c>
      <c r="T119">
        <f>IF(C119="","",SUMPRODUCT(($E$2:$P$2&lt;Ajustes!$B$1)*(E119:P119&lt;D119)))</f>
        <v/>
      </c>
      <c r="U119" s="3">
        <f>IF(C119="","",ROUND(SUMPRODUCT(($E$2:$P$2&lt;Ajustes!$B$1)*(E119:P119&lt;D119)*(D119-E119:P119)*(Ajustes!$B$1-$E$2:$P$2))*Ajustes!$B$5/30,0))</f>
        <v/>
      </c>
      <c r="V119" s="3">
        <f>IF(C119="","",S119+U119)</f>
        <v/>
      </c>
    </row>
    <row r="120">
      <c r="A120">
        <f>IF(Copropietarios!F119="","",Copropietarios!F119)</f>
        <v/>
      </c>
      <c r="B120">
        <f>IF(Copropietarios!A119="","",Copropietarios!A119)</f>
        <v/>
      </c>
      <c r="C120" s="7" t="n"/>
      <c r="D120" s="3">
        <f>IF(C120="","",ROUND(Ajustes!$B$4*C120/12,-2))</f>
        <v/>
      </c>
      <c r="E120" s="3" t="n"/>
      <c r="F120" s="3" t="n"/>
      <c r="G120" s="3" t="n"/>
      <c r="H120" s="3" t="n"/>
      <c r="I120" s="3" t="n"/>
      <c r="J120" s="3" t="n"/>
      <c r="K120" s="3" t="n"/>
      <c r="L120" s="3" t="n"/>
      <c r="M120" s="3" t="n"/>
      <c r="N120" s="3" t="n"/>
      <c r="O120" s="3" t="n"/>
      <c r="P120" s="3" t="n"/>
      <c r="Q120" s="3">
        <f>IF(C120="","",D120*SUMPRODUCT(($E$2:$P$2-Ajustes!$B$3+1&lt;=Ajustes!$B$1)*1))</f>
        <v/>
      </c>
      <c r="R120" s="3">
        <f>IF(C120="","",SUM(E120:P120))</f>
        <v/>
      </c>
      <c r="S120" s="3">
        <f>IF(C120="","",MAX(0,Q120-R120))</f>
        <v/>
      </c>
      <c r="T120">
        <f>IF(C120="","",SUMPRODUCT(($E$2:$P$2&lt;Ajustes!$B$1)*(E120:P120&lt;D120)))</f>
        <v/>
      </c>
      <c r="U120" s="3">
        <f>IF(C120="","",ROUND(SUMPRODUCT(($E$2:$P$2&lt;Ajustes!$B$1)*(E120:P120&lt;D120)*(D120-E120:P120)*(Ajustes!$B$1-$E$2:$P$2))*Ajustes!$B$5/30,0))</f>
        <v/>
      </c>
      <c r="V120" s="3">
        <f>IF(C120="","",S120+U120)</f>
        <v/>
      </c>
    </row>
    <row r="121">
      <c r="A121">
        <f>IF(Copropietarios!F120="","",Copropietarios!F120)</f>
        <v/>
      </c>
      <c r="B121">
        <f>IF(Copropietarios!A120="","",Copropietarios!A120)</f>
        <v/>
      </c>
      <c r="C121" s="7" t="n"/>
      <c r="D121" s="3">
        <f>IF(C121="","",ROUND(Ajustes!$B$4*C121/12,-2))</f>
        <v/>
      </c>
      <c r="E121" s="3" t="n"/>
      <c r="F121" s="3" t="n"/>
      <c r="G121" s="3" t="n"/>
      <c r="H121" s="3" t="n"/>
      <c r="I121" s="3" t="n"/>
      <c r="J121" s="3" t="n"/>
      <c r="K121" s="3" t="n"/>
      <c r="L121" s="3" t="n"/>
      <c r="M121" s="3" t="n"/>
      <c r="N121" s="3" t="n"/>
      <c r="O121" s="3" t="n"/>
      <c r="P121" s="3" t="n"/>
      <c r="Q121" s="3">
        <f>IF(C121="","",D121*SUMPRODUCT(($E$2:$P$2-Ajustes!$B$3+1&lt;=Ajustes!$B$1)*1))</f>
        <v/>
      </c>
      <c r="R121" s="3">
        <f>IF(C121="","",SUM(E121:P121))</f>
        <v/>
      </c>
      <c r="S121" s="3">
        <f>IF(C121="","",MAX(0,Q121-R121))</f>
        <v/>
      </c>
      <c r="T121">
        <f>IF(C121="","",SUMPRODUCT(($E$2:$P$2&lt;Ajustes!$B$1)*(E121:P121&lt;D121)))</f>
        <v/>
      </c>
      <c r="U121" s="3">
        <f>IF(C121="","",ROUND(SUMPRODUCT(($E$2:$P$2&lt;Ajustes!$B$1)*(E121:P121&lt;D121)*(D121-E121:P121)*(Ajustes!$B$1-$E$2:$P$2))*Ajustes!$B$5/30,0))</f>
        <v/>
      </c>
      <c r="V121" s="3">
        <f>IF(C121="","",S121+U121)</f>
        <v/>
      </c>
    </row>
    <row r="122">
      <c r="A122">
        <f>IF(Copropietarios!F121="","",Copropietarios!F121)</f>
        <v/>
      </c>
      <c r="B122">
        <f>IF(Copropietarios!A121="","",Copropietarios!A121)</f>
        <v/>
      </c>
      <c r="C122" s="7" t="n"/>
      <c r="D122" s="3">
        <f>IF(C122="","",ROUND(Ajustes!$B$4*C122/12,-2))</f>
        <v/>
      </c>
      <c r="E122" s="3" t="n"/>
      <c r="F122" s="3" t="n"/>
      <c r="G122" s="3" t="n"/>
      <c r="H122" s="3" t="n"/>
      <c r="I122" s="3" t="n"/>
      <c r="J122" s="3" t="n"/>
      <c r="K122" s="3" t="n"/>
      <c r="L122" s="3" t="n"/>
      <c r="M122" s="3" t="n"/>
      <c r="N122" s="3" t="n"/>
      <c r="O122" s="3" t="n"/>
      <c r="P122" s="3" t="n"/>
      <c r="Q122" s="3">
        <f>IF(C122="","",D122*SUMPRODUCT(($E$2:$P$2-Ajustes!$B$3+1&lt;=Ajustes!$B$1)*1))</f>
        <v/>
      </c>
      <c r="R122" s="3">
        <f>IF(C122="","",SUM(E122:P122))</f>
        <v/>
      </c>
      <c r="S122" s="3">
        <f>IF(C122="","",MAX(0,Q122-R122))</f>
        <v/>
      </c>
      <c r="T122">
        <f>IF(C122="","",SUMPRODUCT(($E$2:$P$2&lt;Ajustes!$B$1)*(E122:P122&lt;D122)))</f>
        <v/>
      </c>
      <c r="U122" s="3">
        <f>IF(C122="","",ROUND(SUMPRODUCT(($E$2:$P$2&lt;Ajustes!$B$1)*(E122:P122&lt;D122)*(D122-E122:P122)*(Ajustes!$B$1-$E$2:$P$2))*Ajustes!$B$5/30,0))</f>
        <v/>
      </c>
      <c r="V122" s="3">
        <f>IF(C122="","",S122+U122)</f>
        <v/>
      </c>
    </row>
    <row r="123">
      <c r="A123" s="8" t="inlineStr">
        <is>
          <t>Totales</t>
        </is>
      </c>
      <c r="C123" s="9">
        <f>SUM(C3:C122)</f>
        <v/>
      </c>
      <c r="D123" s="10">
        <f>SUM(D3:D122)</f>
        <v/>
      </c>
      <c r="E123" s="10">
        <f>SUM(E3:E122)</f>
        <v/>
      </c>
      <c r="F123" s="10">
        <f>SUM(F3:F122)</f>
        <v/>
      </c>
      <c r="G123" s="10">
        <f>SUM(G3:G122)</f>
        <v/>
      </c>
      <c r="H123" s="10">
        <f>SUM(H3:H122)</f>
        <v/>
      </c>
      <c r="I123" s="10">
        <f>SUM(I3:I122)</f>
        <v/>
      </c>
      <c r="J123" s="10">
        <f>SUM(J3:J122)</f>
        <v/>
      </c>
      <c r="K123" s="10">
        <f>SUM(K3:K122)</f>
        <v/>
      </c>
      <c r="L123" s="10">
        <f>SUM(L3:L122)</f>
        <v/>
      </c>
      <c r="M123" s="10">
        <f>SUM(M3:M122)</f>
        <v/>
      </c>
      <c r="N123" s="10">
        <f>SUM(N3:N122)</f>
        <v/>
      </c>
      <c r="O123" s="10">
        <f>SUM(O3:O122)</f>
        <v/>
      </c>
      <c r="P123" s="10">
        <f>SUM(P3:P122)</f>
        <v/>
      </c>
      <c r="Q123" s="10">
        <f>SUM(Q3:Q122)</f>
        <v/>
      </c>
      <c r="R123" s="10">
        <f>SUM(R3:R122)</f>
        <v/>
      </c>
      <c r="S123" s="10">
        <f>SUM(S3:S122)</f>
        <v/>
      </c>
      <c r="T123" s="11">
        <f>SUM(T3:T122)</f>
        <v/>
      </c>
      <c r="U123" s="10">
        <f>SUM(U3:U122)</f>
        <v/>
      </c>
      <c r="V123" s="10">
        <f>SUM(V3:V122)</f>
        <v/>
      </c>
    </row>
    <row r="124">
      <c r="A124" s="4" t="inlineStr">
        <is>
          <t>Los coeficientes deben sumar 100 %. Si no, la suma de las cuotas no cubre el presupuesto.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</cols>
  <sheetData>
    <row r="1">
      <c r="A1" s="8" t="inlineStr">
        <is>
          <t>Fecha de corte</t>
        </is>
      </c>
      <c r="B1" s="12">
        <f>TODAY()</f>
        <v/>
      </c>
      <c r="C1" s="4" t="inlineStr">
        <is>
          <t>Es hoy. Escribe otra fecha para revisar un corte pasado.</t>
        </is>
      </c>
    </row>
    <row r="2">
      <c r="A2" s="8" t="inlineStr">
        <is>
          <t>Año</t>
        </is>
      </c>
      <c r="B2" s="13" t="n">
        <v>2026</v>
      </c>
      <c r="C2" s="4" t="inlineStr">
        <is>
          <t>El año de las doce columnas de meses.</t>
        </is>
      </c>
    </row>
    <row r="3">
      <c r="A3" s="8" t="inlineStr">
        <is>
          <t>Día límite de pago sin intereses</t>
        </is>
      </c>
      <c r="B3" s="13" t="n">
        <v>10</v>
      </c>
      <c r="C3" s="4" t="inlineStr">
        <is>
          <t>Desde el día siguiente la cuota no pagada está en mora.</t>
        </is>
      </c>
    </row>
    <row r="4">
      <c r="A4" s="8" t="inlineStr">
        <is>
          <t>Presupuesto anual aprobado</t>
        </is>
      </c>
      <c r="B4" s="14" t="n">
        <v>43200000</v>
      </c>
      <c r="C4" s="4" t="inlineStr">
        <is>
          <t>El que aprobó la asamblea. Cuota = presupuesto × coeficiente ÷ 12, redondeada a la centena.</t>
        </is>
      </c>
    </row>
    <row r="5">
      <c r="A5" s="8" t="inlineStr">
        <is>
          <t>Tasa de interés de mora mensual</t>
        </is>
      </c>
      <c r="B5" s="6" t="n">
        <v>0.02</v>
      </c>
      <c r="C5" s="4" t="inlineStr">
        <is>
          <t>EJEMPLO, no es una tasa vigente. Reemplázala cada mes con la que resulta del interés bancario corriente certificado por la Superintendencia Financiera (hasta 1,5 veces, art. 30 de la Ley 675 de 2001) o con la tasa menor que aprobó la asamblea, pasada a mensual.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5" t="inlineStr">
        <is>
          <t>Cómo se usa esta hoja</t>
        </is>
      </c>
    </row>
    <row r="3" ht="15" customHeight="1">
      <c r="A3" s="16" t="inlineStr">
        <is>
          <t>Para la administración de un edificio o conjunto en propiedad horizontal.</t>
        </is>
      </c>
    </row>
    <row r="4" ht="15" customHeight="1">
      <c r="A4" s="16" t="inlineStr"/>
    </row>
    <row r="5" ht="30" customHeight="1">
      <c r="A5" s="16" t="inlineStr">
        <is>
          <t>Copropietarios: una fila por unidad, con quien paga. El saldo y el estatus se calculan solos desde</t>
        </is>
      </c>
    </row>
    <row r="6" ht="15" customHeight="1">
      <c r="A6" s="16" t="inlineStr">
        <is>
          <t>la pestaña de cuotas; esta es la que se guarda como CSV y se sube a Makatea.</t>
        </is>
      </c>
    </row>
    <row r="7" ht="15" customHeight="1">
      <c r="A7" s="16" t="inlineStr"/>
    </row>
    <row r="8" ht="30" customHeight="1">
      <c r="A8" s="16" t="inlineStr">
        <is>
          <t>Cuotas 2026: el coeficiente de copropiedad de cada unidad (celda gris, sale del reglamento). La cuota</t>
        </is>
      </c>
    </row>
    <row r="9" ht="30" customHeight="1">
      <c r="A9" s="16" t="inlineStr">
        <is>
          <t>mensual es el presupuesto anual de Ajustes por el coeficiente, dividido entre doce. En cada mes se</t>
        </is>
      </c>
    </row>
    <row r="10" ht="15" customHeight="1">
      <c r="A10" s="16" t="inlineStr">
        <is>
          <t>escribe lo que la unidad pagó de esa cuota; si pagó la mitad, la mitad.</t>
        </is>
      </c>
    </row>
    <row r="11" ht="15" customHeight="1">
      <c r="A11" s="16" t="inlineStr"/>
    </row>
    <row r="12" ht="30" customHeight="1">
      <c r="A12" s="16" t="inlineStr">
        <is>
          <t>Debido a la fecha cuenta las cuotas ya causadas a la fecha de corte. Meses en mora cuenta los meses</t>
        </is>
      </c>
    </row>
    <row r="13" ht="15" customHeight="1">
      <c r="A13" s="16" t="inlineStr">
        <is>
          <t>cuya fecha límite ya pasó y no están pagados completos.</t>
        </is>
      </c>
    </row>
    <row r="14" ht="15" customHeight="1">
      <c r="A14" s="16" t="inlineStr"/>
    </row>
    <row r="15" ht="30" customHeight="1">
      <c r="A15" s="16" t="inlineStr">
        <is>
          <t>Intereses de mora: por cada mes vencido, lo que falta de la cuota por los días desde la fecha límite</t>
        </is>
      </c>
    </row>
    <row r="16" ht="15" customHeight="1">
      <c r="A16" s="16" t="inlineStr">
        <is>
          <t>hasta el corte, a la tasa mensual de Ajustes (días ÷ 30). La tasa que trae es un EJEMPLO: se</t>
        </is>
      </c>
    </row>
    <row r="17" ht="15" customHeight="1">
      <c r="A17" s="16" t="inlineStr">
        <is>
          <t>reemplaza cada mes. El artículo 30 de la Ley 675 de 2001 fija el interés de mora en una y media</t>
        </is>
      </c>
    </row>
    <row r="18" ht="15" customHeight="1">
      <c r="A18" s="16" t="inlineStr">
        <is>
          <t>veces el interés bancario corriente certificado, salvo que la asamblea establezca uno inferior.</t>
        </is>
      </c>
    </row>
    <row r="19" ht="15" customHeight="1">
      <c r="A19" s="16" t="inlineStr"/>
    </row>
    <row r="20" ht="30" customHeight="1">
      <c r="A20" s="16" t="inlineStr">
        <is>
          <t>Los coeficientes de los ejemplos suman 100 % con ocho unidades; borra los ejemplos y escribe los de</t>
        </is>
      </c>
    </row>
    <row r="21" ht="15" customHeight="1">
      <c r="A21" s="16" t="inlineStr">
        <is>
          <t>tu copropiedad. Los teléfonos van con +57.</t>
        </is>
      </c>
    </row>
    <row r="23">
      <c r="A23" s="4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2026-10-14T00:33:24Z</dcterms:created>
  <dcterms:modified xmlns:dcterms="http://purl.org/dc/terms/" xmlns:xsi="http://www.w3.org/2001/XMLSchema-instance" xsi:type="dcterms:W3CDTF">2026-10-14T00:33:24Z</dcterms:modified>
</cp:coreProperties>
</file>