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stamos" sheetId="1" state="visible" r:id="rId1"/>
    <sheet xmlns:r="http://schemas.openxmlformats.org/officeDocument/2006/relationships" name="Abon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1" customWidth="1" min="5" max="5"/>
    <col width="8" customWidth="1" min="6" max="6"/>
    <col width="13" customWidth="1" min="7" max="7"/>
    <col width="13" customWidth="1" min="8" max="8"/>
    <col width="12" customWidth="1" min="9" max="9"/>
    <col width="10" customWidth="1" min="10" max="10"/>
    <col width="11" customWidth="1" min="11" max="11"/>
    <col width="13" customWidth="1" min="12" max="12"/>
    <col width="12" customWidth="1" min="13" max="13"/>
    <col width="12" customWidth="1" min="14" max="14"/>
    <col width="12" customWidth="1" min="15" max="15"/>
    <col width="13" customWidth="1" min="16" max="16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folio</t>
        </is>
      </c>
      <c r="G1" s="2" t="inlineStr">
        <is>
          <t>fecha_de_entrega</t>
        </is>
      </c>
      <c r="H1" s="2" t="inlineStr">
        <is>
          <t>monto_prestado</t>
        </is>
      </c>
      <c r="I1" s="2" t="inlineStr">
        <is>
          <t>frecuencia</t>
        </is>
      </c>
      <c r="J1" s="2" t="inlineStr">
        <is>
          <t>numero_de_pagos</t>
        </is>
      </c>
      <c r="K1" s="2" t="inlineStr">
        <is>
          <t>pago_fijo</t>
        </is>
      </c>
      <c r="L1" s="2" t="inlineStr">
        <is>
          <t>total_a_pagar</t>
        </is>
      </c>
      <c r="M1" s="2" t="inlineStr">
        <is>
          <t>abonado</t>
        </is>
      </c>
      <c r="N1" s="2" t="inlineStr">
        <is>
          <t>pagos_que_ya_tocaban</t>
        </is>
      </c>
      <c r="O1" s="2" t="inlineStr">
        <is>
          <t>atraso</t>
        </is>
      </c>
      <c r="P1" s="2" t="inlineStr">
        <is>
          <t>proximo_pago</t>
        </is>
      </c>
    </row>
    <row r="2">
      <c r="A2" t="inlineStr">
        <is>
          <t>Marta Ríos</t>
        </is>
      </c>
      <c r="B2" t="inlineStr">
        <is>
          <t>+52 55 0000 0041</t>
        </is>
      </c>
      <c r="C2" t="inlineStr"/>
      <c r="D2" s="3">
        <f>IF(F2="","",MAX(0,L2-M2))</f>
        <v/>
      </c>
      <c r="E2" t="inlineStr">
        <is>
          <t>activo</t>
        </is>
      </c>
      <c r="F2" t="inlineStr">
        <is>
          <t>P-001</t>
        </is>
      </c>
      <c r="G2" s="4" t="n">
        <v>46272</v>
      </c>
      <c r="H2" s="3" t="n">
        <v>5000</v>
      </c>
      <c r="I2" t="inlineStr">
        <is>
          <t>semanal</t>
        </is>
      </c>
      <c r="J2" t="n">
        <v>12</v>
      </c>
      <c r="K2" s="3" t="n">
        <v>520</v>
      </c>
      <c r="L2" s="3">
        <f>IF(F2="","",K2*J2)</f>
        <v/>
      </c>
      <c r="M2" s="3">
        <f>IF(F2="","",SUMIF(Abonos!$B$2:$B$2000,F2,Abonos!$C$2:$C$2000))</f>
        <v/>
      </c>
      <c r="N2">
        <f>IF(F2="","",MIN(J2,MAX(0,INT((TODAY()-G2)/IF(I2="diaria",1,IF(I2="semanal",7,IF(I2="quincenal",15.2,30.4)))))))</f>
        <v/>
      </c>
      <c r="O2" s="3">
        <f>IF(F2="","",MAX(0,N2*K2-M2))</f>
        <v/>
      </c>
      <c r="P2" s="4">
        <f>IF(F2="","",IF(N2&gt;=J2,"",G2+ROUND((N2+1)*IF(I2="diaria",1,IF(I2="semanal",7,IF(I2="quincenal",15.2,30.4))),0)))</f>
        <v/>
      </c>
    </row>
    <row r="3">
      <c r="A3" t="inlineStr">
        <is>
          <t>José Luna</t>
        </is>
      </c>
      <c r="B3" t="inlineStr">
        <is>
          <t>+52 55 0000 0042</t>
        </is>
      </c>
      <c r="C3" t="inlineStr">
        <is>
          <t>jose@ejemplo.com</t>
        </is>
      </c>
      <c r="D3" s="3">
        <f>IF(F3="","",MAX(0,L3-M3))</f>
        <v/>
      </c>
      <c r="E3" t="inlineStr">
        <is>
          <t>vencido</t>
        </is>
      </c>
      <c r="F3" t="inlineStr">
        <is>
          <t>P-002</t>
        </is>
      </c>
      <c r="G3" s="4" t="n">
        <v>46237</v>
      </c>
      <c r="H3" s="3" t="n">
        <v>3000</v>
      </c>
      <c r="I3" t="inlineStr">
        <is>
          <t>diaria</t>
        </is>
      </c>
      <c r="J3" t="n">
        <v>30</v>
      </c>
      <c r="K3" s="3" t="n">
        <v>120</v>
      </c>
      <c r="L3" s="3">
        <f>IF(F3="","",K3*J3)</f>
        <v/>
      </c>
      <c r="M3" s="3">
        <f>IF(F3="","",SUMIF(Abonos!$B$2:$B$2000,F3,Abonos!$C$2:$C$2000))</f>
        <v/>
      </c>
      <c r="N3">
        <f>IF(F3="","",MIN(J3,MAX(0,INT((TODAY()-G3)/IF(I3="diaria",1,IF(I3="semanal",7,IF(I3="quincenal",15.2,30.4)))))))</f>
        <v/>
      </c>
      <c r="O3" s="3">
        <f>IF(F3="","",MAX(0,N3*K3-M3))</f>
        <v/>
      </c>
      <c r="P3" s="4">
        <f>IF(F3="","",IF(N3&gt;=J3,"",G3+ROUND((N3+1)*IF(I3="diaria",1,IF(I3="semanal",7,IF(I3="quincenal",15.2,30.4))),0)))</f>
        <v/>
      </c>
    </row>
    <row r="4">
      <c r="A4" t="inlineStr">
        <is>
          <t>Abarrotes La Esquina</t>
        </is>
      </c>
      <c r="B4" t="inlineStr">
        <is>
          <t>+52 55 0000 0043</t>
        </is>
      </c>
      <c r="C4" t="inlineStr"/>
      <c r="D4" s="3">
        <f>IF(F4="","",MAX(0,L4-M4))</f>
        <v/>
      </c>
      <c r="E4" t="inlineStr">
        <is>
          <t>activo</t>
        </is>
      </c>
      <c r="F4" t="inlineStr">
        <is>
          <t>P-003</t>
        </is>
      </c>
      <c r="G4" s="4" t="n">
        <v>46249</v>
      </c>
      <c r="H4" s="3" t="n">
        <v>12000</v>
      </c>
      <c r="I4" t="inlineStr">
        <is>
          <t>quincenal</t>
        </is>
      </c>
      <c r="J4" t="n">
        <v>12</v>
      </c>
      <c r="K4" s="3" t="n">
        <v>1180</v>
      </c>
      <c r="L4" s="3">
        <f>IF(F4="","",K4*J4)</f>
        <v/>
      </c>
      <c r="M4" s="3">
        <f>IF(F4="","",SUMIF(Abonos!$B$2:$B$2000,F4,Abonos!$C$2:$C$2000))</f>
        <v/>
      </c>
      <c r="N4">
        <f>IF(F4="","",MIN(J4,MAX(0,INT((TODAY()-G4)/IF(I4="diaria",1,IF(I4="semanal",7,IF(I4="quincenal",15.2,30.4)))))))</f>
        <v/>
      </c>
      <c r="O4" s="3">
        <f>IF(F4="","",MAX(0,N4*K4-M4))</f>
        <v/>
      </c>
      <c r="P4" s="4">
        <f>IF(F4="","",IF(N4&gt;=J4,"",G4+ROUND((N4+1)*IF(I4="diaria",1,IF(I4="semanal",7,IF(I4="quincenal",15.2,30.4))),0)))</f>
        <v/>
      </c>
    </row>
    <row r="5">
      <c r="A5" t="inlineStr">
        <is>
          <t>Carmen Vega</t>
        </is>
      </c>
      <c r="B5" t="inlineStr">
        <is>
          <t>+52 55 0000 0044</t>
        </is>
      </c>
      <c r="C5" t="inlineStr"/>
      <c r="D5" s="3">
        <f>IF(F5="","",MAX(0,L5-M5))</f>
        <v/>
      </c>
      <c r="E5" t="inlineStr">
        <is>
          <t>activo</t>
        </is>
      </c>
      <c r="F5" t="inlineStr">
        <is>
          <t>P-004</t>
        </is>
      </c>
      <c r="G5" s="4" t="n">
        <v>46174</v>
      </c>
      <c r="H5" s="3" t="n">
        <v>20000</v>
      </c>
      <c r="I5" t="inlineStr">
        <is>
          <t>mensual</t>
        </is>
      </c>
      <c r="J5" t="n">
        <v>10</v>
      </c>
      <c r="K5" s="3" t="n">
        <v>2450</v>
      </c>
      <c r="L5" s="3">
        <f>IF(F5="","",K5*J5)</f>
        <v/>
      </c>
      <c r="M5" s="3">
        <f>IF(F5="","",SUMIF(Abonos!$B$2:$B$2000,F5,Abonos!$C$2:$C$2000))</f>
        <v/>
      </c>
      <c r="N5">
        <f>IF(F5="","",MIN(J5,MAX(0,INT((TODAY()-G5)/IF(I5="diaria",1,IF(I5="semanal",7,IF(I5="quincenal",15.2,30.4)))))))</f>
        <v/>
      </c>
      <c r="O5" s="3">
        <f>IF(F5="","",MAX(0,N5*K5-M5))</f>
        <v/>
      </c>
      <c r="P5" s="4">
        <f>IF(F5="","",IF(N5&gt;=J5,"",G5+ROUND((N5+1)*IF(I5="diaria",1,IF(I5="semanal",7,IF(I5="quincenal",15.2,30.4))),0)))</f>
        <v/>
      </c>
    </row>
    <row r="6">
      <c r="D6" s="3">
        <f>IF(F6="","",MAX(0,L6-M6))</f>
        <v/>
      </c>
      <c r="G6" s="4" t="n"/>
      <c r="H6" s="3" t="n"/>
      <c r="K6" s="3" t="n"/>
      <c r="L6" s="3">
        <f>IF(F6="","",K6*J6)</f>
        <v/>
      </c>
      <c r="M6" s="3">
        <f>IF(F6="","",SUMIF(Abonos!$B$2:$B$2000,F6,Abonos!$C$2:$C$2000))</f>
        <v/>
      </c>
      <c r="N6">
        <f>IF(F6="","",MIN(J6,MAX(0,INT((TODAY()-G6)/IF(I6="diaria",1,IF(I6="semanal",7,IF(I6="quincenal",15.2,30.4)))))))</f>
        <v/>
      </c>
      <c r="O6" s="3">
        <f>IF(F6="","",MAX(0,N6*K6-M6))</f>
        <v/>
      </c>
      <c r="P6" s="4">
        <f>IF(F6="","",IF(N6&gt;=J6,"",G6+ROUND((N6+1)*IF(I6="diaria",1,IF(I6="semanal",7,IF(I6="quincenal",15.2,30.4))),0)))</f>
        <v/>
      </c>
    </row>
    <row r="7">
      <c r="D7" s="3">
        <f>IF(F7="","",MAX(0,L7-M7))</f>
        <v/>
      </c>
      <c r="G7" s="4" t="n"/>
      <c r="H7" s="3" t="n"/>
      <c r="K7" s="3" t="n"/>
      <c r="L7" s="3">
        <f>IF(F7="","",K7*J7)</f>
        <v/>
      </c>
      <c r="M7" s="3">
        <f>IF(F7="","",SUMIF(Abonos!$B$2:$B$2000,F7,Abonos!$C$2:$C$2000))</f>
        <v/>
      </c>
      <c r="N7">
        <f>IF(F7="","",MIN(J7,MAX(0,INT((TODAY()-G7)/IF(I7="diaria",1,IF(I7="semanal",7,IF(I7="quincenal",15.2,30.4)))))))</f>
        <v/>
      </c>
      <c r="O7" s="3">
        <f>IF(F7="","",MAX(0,N7*K7-M7))</f>
        <v/>
      </c>
      <c r="P7" s="4">
        <f>IF(F7="","",IF(N7&gt;=J7,"",G7+ROUND((N7+1)*IF(I7="diaria",1,IF(I7="semanal",7,IF(I7="quincenal",15.2,30.4))),0)))</f>
        <v/>
      </c>
    </row>
    <row r="8">
      <c r="D8" s="3">
        <f>IF(F8="","",MAX(0,L8-M8))</f>
        <v/>
      </c>
      <c r="G8" s="4" t="n"/>
      <c r="H8" s="3" t="n"/>
      <c r="K8" s="3" t="n"/>
      <c r="L8" s="3">
        <f>IF(F8="","",K8*J8)</f>
        <v/>
      </c>
      <c r="M8" s="3">
        <f>IF(F8="","",SUMIF(Abonos!$B$2:$B$2000,F8,Abonos!$C$2:$C$2000))</f>
        <v/>
      </c>
      <c r="N8">
        <f>IF(F8="","",MIN(J8,MAX(0,INT((TODAY()-G8)/IF(I8="diaria",1,IF(I8="semanal",7,IF(I8="quincenal",15.2,30.4)))))))</f>
        <v/>
      </c>
      <c r="O8" s="3">
        <f>IF(F8="","",MAX(0,N8*K8-M8))</f>
        <v/>
      </c>
      <c r="P8" s="4">
        <f>IF(F8="","",IF(N8&gt;=J8,"",G8+ROUND((N8+1)*IF(I8="diaria",1,IF(I8="semanal",7,IF(I8="quincenal",15.2,30.4))),0)))</f>
        <v/>
      </c>
    </row>
    <row r="9">
      <c r="D9" s="3">
        <f>IF(F9="","",MAX(0,L9-M9))</f>
        <v/>
      </c>
      <c r="G9" s="4" t="n"/>
      <c r="H9" s="3" t="n"/>
      <c r="K9" s="3" t="n"/>
      <c r="L9" s="3">
        <f>IF(F9="","",K9*J9)</f>
        <v/>
      </c>
      <c r="M9" s="3">
        <f>IF(F9="","",SUMIF(Abonos!$B$2:$B$2000,F9,Abonos!$C$2:$C$2000))</f>
        <v/>
      </c>
      <c r="N9">
        <f>IF(F9="","",MIN(J9,MAX(0,INT((TODAY()-G9)/IF(I9="diaria",1,IF(I9="semanal",7,IF(I9="quincenal",15.2,30.4)))))))</f>
        <v/>
      </c>
      <c r="O9" s="3">
        <f>IF(F9="","",MAX(0,N9*K9-M9))</f>
        <v/>
      </c>
      <c r="P9" s="4">
        <f>IF(F9="","",IF(N9&gt;=J9,"",G9+ROUND((N9+1)*IF(I9="diaria",1,IF(I9="semanal",7,IF(I9="quincenal",15.2,30.4))),0)))</f>
        <v/>
      </c>
    </row>
    <row r="10">
      <c r="D10" s="3">
        <f>IF(F10="","",MAX(0,L10-M10))</f>
        <v/>
      </c>
      <c r="G10" s="4" t="n"/>
      <c r="H10" s="3" t="n"/>
      <c r="K10" s="3" t="n"/>
      <c r="L10" s="3">
        <f>IF(F10="","",K10*J10)</f>
        <v/>
      </c>
      <c r="M10" s="3">
        <f>IF(F10="","",SUMIF(Abonos!$B$2:$B$2000,F10,Abonos!$C$2:$C$2000))</f>
        <v/>
      </c>
      <c r="N10">
        <f>IF(F10="","",MIN(J10,MAX(0,INT((TODAY()-G10)/IF(I10="diaria",1,IF(I10="semanal",7,IF(I10="quincenal",15.2,30.4)))))))</f>
        <v/>
      </c>
      <c r="O10" s="3">
        <f>IF(F10="","",MAX(0,N10*K10-M10))</f>
        <v/>
      </c>
      <c r="P10" s="4">
        <f>IF(F10="","",IF(N10&gt;=J10,"",G10+ROUND((N10+1)*IF(I10="diaria",1,IF(I10="semanal",7,IF(I10="quincenal",15.2,30.4))),0)))</f>
        <v/>
      </c>
    </row>
    <row r="11">
      <c r="D11" s="3">
        <f>IF(F11="","",MAX(0,L11-M11))</f>
        <v/>
      </c>
      <c r="G11" s="4" t="n"/>
      <c r="H11" s="3" t="n"/>
      <c r="K11" s="3" t="n"/>
      <c r="L11" s="3">
        <f>IF(F11="","",K11*J11)</f>
        <v/>
      </c>
      <c r="M11" s="3">
        <f>IF(F11="","",SUMIF(Abonos!$B$2:$B$2000,F11,Abonos!$C$2:$C$2000))</f>
        <v/>
      </c>
      <c r="N11">
        <f>IF(F11="","",MIN(J11,MAX(0,INT((TODAY()-G11)/IF(I11="diaria",1,IF(I11="semanal",7,IF(I11="quincenal",15.2,30.4)))))))</f>
        <v/>
      </c>
      <c r="O11" s="3">
        <f>IF(F11="","",MAX(0,N11*K11-M11))</f>
        <v/>
      </c>
      <c r="P11" s="4">
        <f>IF(F11="","",IF(N11&gt;=J11,"",G11+ROUND((N11+1)*IF(I11="diaria",1,IF(I11="semanal",7,IF(I11="quincenal",15.2,30.4))),0)))</f>
        <v/>
      </c>
    </row>
    <row r="12">
      <c r="D12" s="3">
        <f>IF(F12="","",MAX(0,L12-M12))</f>
        <v/>
      </c>
      <c r="G12" s="4" t="n"/>
      <c r="H12" s="3" t="n"/>
      <c r="K12" s="3" t="n"/>
      <c r="L12" s="3">
        <f>IF(F12="","",K12*J12)</f>
        <v/>
      </c>
      <c r="M12" s="3">
        <f>IF(F12="","",SUMIF(Abonos!$B$2:$B$2000,F12,Abonos!$C$2:$C$2000))</f>
        <v/>
      </c>
      <c r="N12">
        <f>IF(F12="","",MIN(J12,MAX(0,INT((TODAY()-G12)/IF(I12="diaria",1,IF(I12="semanal",7,IF(I12="quincenal",15.2,30.4)))))))</f>
        <v/>
      </c>
      <c r="O12" s="3">
        <f>IF(F12="","",MAX(0,N12*K12-M12))</f>
        <v/>
      </c>
      <c r="P12" s="4">
        <f>IF(F12="","",IF(N12&gt;=J12,"",G12+ROUND((N12+1)*IF(I12="diaria",1,IF(I12="semanal",7,IF(I12="quincenal",15.2,30.4))),0)))</f>
        <v/>
      </c>
    </row>
    <row r="13">
      <c r="D13" s="3">
        <f>IF(F13="","",MAX(0,L13-M13))</f>
        <v/>
      </c>
      <c r="G13" s="4" t="n"/>
      <c r="H13" s="3" t="n"/>
      <c r="K13" s="3" t="n"/>
      <c r="L13" s="3">
        <f>IF(F13="","",K13*J13)</f>
        <v/>
      </c>
      <c r="M13" s="3">
        <f>IF(F13="","",SUMIF(Abonos!$B$2:$B$2000,F13,Abonos!$C$2:$C$2000))</f>
        <v/>
      </c>
      <c r="N13">
        <f>IF(F13="","",MIN(J13,MAX(0,INT((TODAY()-G13)/IF(I13="diaria",1,IF(I13="semanal",7,IF(I13="quincenal",15.2,30.4)))))))</f>
        <v/>
      </c>
      <c r="O13" s="3">
        <f>IF(F13="","",MAX(0,N13*K13-M13))</f>
        <v/>
      </c>
      <c r="P13" s="4">
        <f>IF(F13="","",IF(N13&gt;=J13,"",G13+ROUND((N13+1)*IF(I13="diaria",1,IF(I13="semanal",7,IF(I13="quincenal",15.2,30.4))),0)))</f>
        <v/>
      </c>
    </row>
    <row r="14">
      <c r="D14" s="3">
        <f>IF(F14="","",MAX(0,L14-M14))</f>
        <v/>
      </c>
      <c r="G14" s="4" t="n"/>
      <c r="H14" s="3" t="n"/>
      <c r="K14" s="3" t="n"/>
      <c r="L14" s="3">
        <f>IF(F14="","",K14*J14)</f>
        <v/>
      </c>
      <c r="M14" s="3">
        <f>IF(F14="","",SUMIF(Abonos!$B$2:$B$2000,F14,Abonos!$C$2:$C$2000))</f>
        <v/>
      </c>
      <c r="N14">
        <f>IF(F14="","",MIN(J14,MAX(0,INT((TODAY()-G14)/IF(I14="diaria",1,IF(I14="semanal",7,IF(I14="quincenal",15.2,30.4)))))))</f>
        <v/>
      </c>
      <c r="O14" s="3">
        <f>IF(F14="","",MAX(0,N14*K14-M14))</f>
        <v/>
      </c>
      <c r="P14" s="4">
        <f>IF(F14="","",IF(N14&gt;=J14,"",G14+ROUND((N14+1)*IF(I14="diaria",1,IF(I14="semanal",7,IF(I14="quincenal",15.2,30.4))),0)))</f>
        <v/>
      </c>
    </row>
    <row r="15">
      <c r="D15" s="3">
        <f>IF(F15="","",MAX(0,L15-M15))</f>
        <v/>
      </c>
      <c r="G15" s="4" t="n"/>
      <c r="H15" s="3" t="n"/>
      <c r="K15" s="3" t="n"/>
      <c r="L15" s="3">
        <f>IF(F15="","",K15*J15)</f>
        <v/>
      </c>
      <c r="M15" s="3">
        <f>IF(F15="","",SUMIF(Abonos!$B$2:$B$2000,F15,Abonos!$C$2:$C$2000))</f>
        <v/>
      </c>
      <c r="N15">
        <f>IF(F15="","",MIN(J15,MAX(0,INT((TODAY()-G15)/IF(I15="diaria",1,IF(I15="semanal",7,IF(I15="quincenal",15.2,30.4)))))))</f>
        <v/>
      </c>
      <c r="O15" s="3">
        <f>IF(F15="","",MAX(0,N15*K15-M15))</f>
        <v/>
      </c>
      <c r="P15" s="4">
        <f>IF(F15="","",IF(N15&gt;=J15,"",G15+ROUND((N15+1)*IF(I15="diaria",1,IF(I15="semanal",7,IF(I15="quincenal",15.2,30.4))),0)))</f>
        <v/>
      </c>
    </row>
    <row r="16">
      <c r="D16" s="3">
        <f>IF(F16="","",MAX(0,L16-M16))</f>
        <v/>
      </c>
      <c r="G16" s="4" t="n"/>
      <c r="H16" s="3" t="n"/>
      <c r="K16" s="3" t="n"/>
      <c r="L16" s="3">
        <f>IF(F16="","",K16*J16)</f>
        <v/>
      </c>
      <c r="M16" s="3">
        <f>IF(F16="","",SUMIF(Abonos!$B$2:$B$2000,F16,Abonos!$C$2:$C$2000))</f>
        <v/>
      </c>
      <c r="N16">
        <f>IF(F16="","",MIN(J16,MAX(0,INT((TODAY()-G16)/IF(I16="diaria",1,IF(I16="semanal",7,IF(I16="quincenal",15.2,30.4)))))))</f>
        <v/>
      </c>
      <c r="O16" s="3">
        <f>IF(F16="","",MAX(0,N16*K16-M16))</f>
        <v/>
      </c>
      <c r="P16" s="4">
        <f>IF(F16="","",IF(N16&gt;=J16,"",G16+ROUND((N16+1)*IF(I16="diaria",1,IF(I16="semanal",7,IF(I16="quincenal",15.2,30.4))),0)))</f>
        <v/>
      </c>
    </row>
    <row r="17">
      <c r="D17" s="3">
        <f>IF(F17="","",MAX(0,L17-M17))</f>
        <v/>
      </c>
      <c r="G17" s="4" t="n"/>
      <c r="H17" s="3" t="n"/>
      <c r="K17" s="3" t="n"/>
      <c r="L17" s="3">
        <f>IF(F17="","",K17*J17)</f>
        <v/>
      </c>
      <c r="M17" s="3">
        <f>IF(F17="","",SUMIF(Abonos!$B$2:$B$2000,F17,Abonos!$C$2:$C$2000))</f>
        <v/>
      </c>
      <c r="N17">
        <f>IF(F17="","",MIN(J17,MAX(0,INT((TODAY()-G17)/IF(I17="diaria",1,IF(I17="semanal",7,IF(I17="quincenal",15.2,30.4)))))))</f>
        <v/>
      </c>
      <c r="O17" s="3">
        <f>IF(F17="","",MAX(0,N17*K17-M17))</f>
        <v/>
      </c>
      <c r="P17" s="4">
        <f>IF(F17="","",IF(N17&gt;=J17,"",G17+ROUND((N17+1)*IF(I17="diaria",1,IF(I17="semanal",7,IF(I17="quincenal",15.2,30.4))),0)))</f>
        <v/>
      </c>
    </row>
    <row r="18">
      <c r="D18" s="3">
        <f>IF(F18="","",MAX(0,L18-M18))</f>
        <v/>
      </c>
      <c r="G18" s="4" t="n"/>
      <c r="H18" s="3" t="n"/>
      <c r="K18" s="3" t="n"/>
      <c r="L18" s="3">
        <f>IF(F18="","",K18*J18)</f>
        <v/>
      </c>
      <c r="M18" s="3">
        <f>IF(F18="","",SUMIF(Abonos!$B$2:$B$2000,F18,Abonos!$C$2:$C$2000))</f>
        <v/>
      </c>
      <c r="N18">
        <f>IF(F18="","",MIN(J18,MAX(0,INT((TODAY()-G18)/IF(I18="diaria",1,IF(I18="semanal",7,IF(I18="quincenal",15.2,30.4)))))))</f>
        <v/>
      </c>
      <c r="O18" s="3">
        <f>IF(F18="","",MAX(0,N18*K18-M18))</f>
        <v/>
      </c>
      <c r="P18" s="4">
        <f>IF(F18="","",IF(N18&gt;=J18,"",G18+ROUND((N18+1)*IF(I18="diaria",1,IF(I18="semanal",7,IF(I18="quincenal",15.2,30.4))),0)))</f>
        <v/>
      </c>
    </row>
    <row r="19">
      <c r="D19" s="3">
        <f>IF(F19="","",MAX(0,L19-M19))</f>
        <v/>
      </c>
      <c r="G19" s="4" t="n"/>
      <c r="H19" s="3" t="n"/>
      <c r="K19" s="3" t="n"/>
      <c r="L19" s="3">
        <f>IF(F19="","",K19*J19)</f>
        <v/>
      </c>
      <c r="M19" s="3">
        <f>IF(F19="","",SUMIF(Abonos!$B$2:$B$2000,F19,Abonos!$C$2:$C$2000))</f>
        <v/>
      </c>
      <c r="N19">
        <f>IF(F19="","",MIN(J19,MAX(0,INT((TODAY()-G19)/IF(I19="diaria",1,IF(I19="semanal",7,IF(I19="quincenal",15.2,30.4)))))))</f>
        <v/>
      </c>
      <c r="O19" s="3">
        <f>IF(F19="","",MAX(0,N19*K19-M19))</f>
        <v/>
      </c>
      <c r="P19" s="4">
        <f>IF(F19="","",IF(N19&gt;=J19,"",G19+ROUND((N19+1)*IF(I19="diaria",1,IF(I19="semanal",7,IF(I19="quincenal",15.2,30.4))),0)))</f>
        <v/>
      </c>
    </row>
    <row r="20">
      <c r="D20" s="3">
        <f>IF(F20="","",MAX(0,L20-M20))</f>
        <v/>
      </c>
      <c r="G20" s="4" t="n"/>
      <c r="H20" s="3" t="n"/>
      <c r="K20" s="3" t="n"/>
      <c r="L20" s="3">
        <f>IF(F20="","",K20*J20)</f>
        <v/>
      </c>
      <c r="M20" s="3">
        <f>IF(F20="","",SUMIF(Abonos!$B$2:$B$2000,F20,Abonos!$C$2:$C$2000))</f>
        <v/>
      </c>
      <c r="N20">
        <f>IF(F20="","",MIN(J20,MAX(0,INT((TODAY()-G20)/IF(I20="diaria",1,IF(I20="semanal",7,IF(I20="quincenal",15.2,30.4)))))))</f>
        <v/>
      </c>
      <c r="O20" s="3">
        <f>IF(F20="","",MAX(0,N20*K20-M20))</f>
        <v/>
      </c>
      <c r="P20" s="4">
        <f>IF(F20="","",IF(N20&gt;=J20,"",G20+ROUND((N20+1)*IF(I20="diaria",1,IF(I20="semanal",7,IF(I20="quincenal",15.2,30.4))),0)))</f>
        <v/>
      </c>
    </row>
    <row r="21">
      <c r="D21" s="3">
        <f>IF(F21="","",MAX(0,L21-M21))</f>
        <v/>
      </c>
      <c r="G21" s="4" t="n"/>
      <c r="H21" s="3" t="n"/>
      <c r="K21" s="3" t="n"/>
      <c r="L21" s="3">
        <f>IF(F21="","",K21*J21)</f>
        <v/>
      </c>
      <c r="M21" s="3">
        <f>IF(F21="","",SUMIF(Abonos!$B$2:$B$2000,F21,Abonos!$C$2:$C$2000))</f>
        <v/>
      </c>
      <c r="N21">
        <f>IF(F21="","",MIN(J21,MAX(0,INT((TODAY()-G21)/IF(I21="diaria",1,IF(I21="semanal",7,IF(I21="quincenal",15.2,30.4)))))))</f>
        <v/>
      </c>
      <c r="O21" s="3">
        <f>IF(F21="","",MAX(0,N21*K21-M21))</f>
        <v/>
      </c>
      <c r="P21" s="4">
        <f>IF(F21="","",IF(N21&gt;=J21,"",G21+ROUND((N21+1)*IF(I21="diaria",1,IF(I21="semanal",7,IF(I21="quincenal",15.2,30.4))),0)))</f>
        <v/>
      </c>
    </row>
    <row r="22">
      <c r="D22" s="3">
        <f>IF(F22="","",MAX(0,L22-M22))</f>
        <v/>
      </c>
      <c r="G22" s="4" t="n"/>
      <c r="H22" s="3" t="n"/>
      <c r="K22" s="3" t="n"/>
      <c r="L22" s="3">
        <f>IF(F22="","",K22*J22)</f>
        <v/>
      </c>
      <c r="M22" s="3">
        <f>IF(F22="","",SUMIF(Abonos!$B$2:$B$2000,F22,Abonos!$C$2:$C$2000))</f>
        <v/>
      </c>
      <c r="N22">
        <f>IF(F22="","",MIN(J22,MAX(0,INT((TODAY()-G22)/IF(I22="diaria",1,IF(I22="semanal",7,IF(I22="quincenal",15.2,30.4)))))))</f>
        <v/>
      </c>
      <c r="O22" s="3">
        <f>IF(F22="","",MAX(0,N22*K22-M22))</f>
        <v/>
      </c>
      <c r="P22" s="4">
        <f>IF(F22="","",IF(N22&gt;=J22,"",G22+ROUND((N22+1)*IF(I22="diaria",1,IF(I22="semanal",7,IF(I22="quincenal",15.2,30.4))),0)))</f>
        <v/>
      </c>
    </row>
    <row r="23">
      <c r="D23" s="3">
        <f>IF(F23="","",MAX(0,L23-M23))</f>
        <v/>
      </c>
      <c r="G23" s="4" t="n"/>
      <c r="H23" s="3" t="n"/>
      <c r="K23" s="3" t="n"/>
      <c r="L23" s="3">
        <f>IF(F23="","",K23*J23)</f>
        <v/>
      </c>
      <c r="M23" s="3">
        <f>IF(F23="","",SUMIF(Abonos!$B$2:$B$2000,F23,Abonos!$C$2:$C$2000))</f>
        <v/>
      </c>
      <c r="N23">
        <f>IF(F23="","",MIN(J23,MAX(0,INT((TODAY()-G23)/IF(I23="diaria",1,IF(I23="semanal",7,IF(I23="quincenal",15.2,30.4)))))))</f>
        <v/>
      </c>
      <c r="O23" s="3">
        <f>IF(F23="","",MAX(0,N23*K23-M23))</f>
        <v/>
      </c>
      <c r="P23" s="4">
        <f>IF(F23="","",IF(N23&gt;=J23,"",G23+ROUND((N23+1)*IF(I23="diaria",1,IF(I23="semanal",7,IF(I23="quincenal",15.2,30.4))),0)))</f>
        <v/>
      </c>
    </row>
    <row r="24">
      <c r="D24" s="3">
        <f>IF(F24="","",MAX(0,L24-M24))</f>
        <v/>
      </c>
      <c r="G24" s="4" t="n"/>
      <c r="H24" s="3" t="n"/>
      <c r="K24" s="3" t="n"/>
      <c r="L24" s="3">
        <f>IF(F24="","",K24*J24)</f>
        <v/>
      </c>
      <c r="M24" s="3">
        <f>IF(F24="","",SUMIF(Abonos!$B$2:$B$2000,F24,Abonos!$C$2:$C$2000))</f>
        <v/>
      </c>
      <c r="N24">
        <f>IF(F24="","",MIN(J24,MAX(0,INT((TODAY()-G24)/IF(I24="diaria",1,IF(I24="semanal",7,IF(I24="quincenal",15.2,30.4)))))))</f>
        <v/>
      </c>
      <c r="O24" s="3">
        <f>IF(F24="","",MAX(0,N24*K24-M24))</f>
        <v/>
      </c>
      <c r="P24" s="4">
        <f>IF(F24="","",IF(N24&gt;=J24,"",G24+ROUND((N24+1)*IF(I24="diaria",1,IF(I24="semanal",7,IF(I24="quincenal",15.2,30.4))),0)))</f>
        <v/>
      </c>
    </row>
    <row r="25">
      <c r="D25" s="3">
        <f>IF(F25="","",MAX(0,L25-M25))</f>
        <v/>
      </c>
      <c r="G25" s="4" t="n"/>
      <c r="H25" s="3" t="n"/>
      <c r="K25" s="3" t="n"/>
      <c r="L25" s="3">
        <f>IF(F25="","",K25*J25)</f>
        <v/>
      </c>
      <c r="M25" s="3">
        <f>IF(F25="","",SUMIF(Abonos!$B$2:$B$2000,F25,Abonos!$C$2:$C$2000))</f>
        <v/>
      </c>
      <c r="N25">
        <f>IF(F25="","",MIN(J25,MAX(0,INT((TODAY()-G25)/IF(I25="diaria",1,IF(I25="semanal",7,IF(I25="quincenal",15.2,30.4)))))))</f>
        <v/>
      </c>
      <c r="O25" s="3">
        <f>IF(F25="","",MAX(0,N25*K25-M25))</f>
        <v/>
      </c>
      <c r="P25" s="4">
        <f>IF(F25="","",IF(N25&gt;=J25,"",G25+ROUND((N25+1)*IF(I25="diaria",1,IF(I25="semanal",7,IF(I25="quincenal",15.2,30.4))),0)))</f>
        <v/>
      </c>
    </row>
    <row r="26">
      <c r="D26" s="3">
        <f>IF(F26="","",MAX(0,L26-M26))</f>
        <v/>
      </c>
      <c r="G26" s="4" t="n"/>
      <c r="H26" s="3" t="n"/>
      <c r="K26" s="3" t="n"/>
      <c r="L26" s="3">
        <f>IF(F26="","",K26*J26)</f>
        <v/>
      </c>
      <c r="M26" s="3">
        <f>IF(F26="","",SUMIF(Abonos!$B$2:$B$2000,F26,Abonos!$C$2:$C$2000))</f>
        <v/>
      </c>
      <c r="N26">
        <f>IF(F26="","",MIN(J26,MAX(0,INT((TODAY()-G26)/IF(I26="diaria",1,IF(I26="semanal",7,IF(I26="quincenal",15.2,30.4)))))))</f>
        <v/>
      </c>
      <c r="O26" s="3">
        <f>IF(F26="","",MAX(0,N26*K26-M26))</f>
        <v/>
      </c>
      <c r="P26" s="4">
        <f>IF(F26="","",IF(N26&gt;=J26,"",G26+ROUND((N26+1)*IF(I26="diaria",1,IF(I26="semanal",7,IF(I26="quincenal",15.2,30.4))),0)))</f>
        <v/>
      </c>
    </row>
    <row r="27">
      <c r="D27" s="3">
        <f>IF(F27="","",MAX(0,L27-M27))</f>
        <v/>
      </c>
      <c r="G27" s="4" t="n"/>
      <c r="H27" s="3" t="n"/>
      <c r="K27" s="3" t="n"/>
      <c r="L27" s="3">
        <f>IF(F27="","",K27*J27)</f>
        <v/>
      </c>
      <c r="M27" s="3">
        <f>IF(F27="","",SUMIF(Abonos!$B$2:$B$2000,F27,Abonos!$C$2:$C$2000))</f>
        <v/>
      </c>
      <c r="N27">
        <f>IF(F27="","",MIN(J27,MAX(0,INT((TODAY()-G27)/IF(I27="diaria",1,IF(I27="semanal",7,IF(I27="quincenal",15.2,30.4)))))))</f>
        <v/>
      </c>
      <c r="O27" s="3">
        <f>IF(F27="","",MAX(0,N27*K27-M27))</f>
        <v/>
      </c>
      <c r="P27" s="4">
        <f>IF(F27="","",IF(N27&gt;=J27,"",G27+ROUND((N27+1)*IF(I27="diaria",1,IF(I27="semanal",7,IF(I27="quincenal",15.2,30.4))),0)))</f>
        <v/>
      </c>
    </row>
    <row r="28">
      <c r="D28" s="3">
        <f>IF(F28="","",MAX(0,L28-M28))</f>
        <v/>
      </c>
      <c r="G28" s="4" t="n"/>
      <c r="H28" s="3" t="n"/>
      <c r="K28" s="3" t="n"/>
      <c r="L28" s="3">
        <f>IF(F28="","",K28*J28)</f>
        <v/>
      </c>
      <c r="M28" s="3">
        <f>IF(F28="","",SUMIF(Abonos!$B$2:$B$2000,F28,Abonos!$C$2:$C$2000))</f>
        <v/>
      </c>
      <c r="N28">
        <f>IF(F28="","",MIN(J28,MAX(0,INT((TODAY()-G28)/IF(I28="diaria",1,IF(I28="semanal",7,IF(I28="quincenal",15.2,30.4)))))))</f>
        <v/>
      </c>
      <c r="O28" s="3">
        <f>IF(F28="","",MAX(0,N28*K28-M28))</f>
        <v/>
      </c>
      <c r="P28" s="4">
        <f>IF(F28="","",IF(N28&gt;=J28,"",G28+ROUND((N28+1)*IF(I28="diaria",1,IF(I28="semanal",7,IF(I28="quincenal",15.2,30.4))),0)))</f>
        <v/>
      </c>
    </row>
    <row r="29">
      <c r="D29" s="3">
        <f>IF(F29="","",MAX(0,L29-M29))</f>
        <v/>
      </c>
      <c r="G29" s="4" t="n"/>
      <c r="H29" s="3" t="n"/>
      <c r="K29" s="3" t="n"/>
      <c r="L29" s="3">
        <f>IF(F29="","",K29*J29)</f>
        <v/>
      </c>
      <c r="M29" s="3">
        <f>IF(F29="","",SUMIF(Abonos!$B$2:$B$2000,F29,Abonos!$C$2:$C$2000))</f>
        <v/>
      </c>
      <c r="N29">
        <f>IF(F29="","",MIN(J29,MAX(0,INT((TODAY()-G29)/IF(I29="diaria",1,IF(I29="semanal",7,IF(I29="quincenal",15.2,30.4)))))))</f>
        <v/>
      </c>
      <c r="O29" s="3">
        <f>IF(F29="","",MAX(0,N29*K29-M29))</f>
        <v/>
      </c>
      <c r="P29" s="4">
        <f>IF(F29="","",IF(N29&gt;=J29,"",G29+ROUND((N29+1)*IF(I29="diaria",1,IF(I29="semanal",7,IF(I29="quincenal",15.2,30.4))),0)))</f>
        <v/>
      </c>
    </row>
    <row r="30">
      <c r="D30" s="3">
        <f>IF(F30="","",MAX(0,L30-M30))</f>
        <v/>
      </c>
      <c r="G30" s="4" t="n"/>
      <c r="H30" s="3" t="n"/>
      <c r="K30" s="3" t="n"/>
      <c r="L30" s="3">
        <f>IF(F30="","",K30*J30)</f>
        <v/>
      </c>
      <c r="M30" s="3">
        <f>IF(F30="","",SUMIF(Abonos!$B$2:$B$2000,F30,Abonos!$C$2:$C$2000))</f>
        <v/>
      </c>
      <c r="N30">
        <f>IF(F30="","",MIN(J30,MAX(0,INT((TODAY()-G30)/IF(I30="diaria",1,IF(I30="semanal",7,IF(I30="quincenal",15.2,30.4)))))))</f>
        <v/>
      </c>
      <c r="O30" s="3">
        <f>IF(F30="","",MAX(0,N30*K30-M30))</f>
        <v/>
      </c>
      <c r="P30" s="4">
        <f>IF(F30="","",IF(N30&gt;=J30,"",G30+ROUND((N30+1)*IF(I30="diaria",1,IF(I30="semanal",7,IF(I30="quincenal",15.2,30.4))),0)))</f>
        <v/>
      </c>
    </row>
    <row r="31">
      <c r="D31" s="3">
        <f>IF(F31="","",MAX(0,L31-M31))</f>
        <v/>
      </c>
      <c r="G31" s="4" t="n"/>
      <c r="H31" s="3" t="n"/>
      <c r="K31" s="3" t="n"/>
      <c r="L31" s="3">
        <f>IF(F31="","",K31*J31)</f>
        <v/>
      </c>
      <c r="M31" s="3">
        <f>IF(F31="","",SUMIF(Abonos!$B$2:$B$2000,F31,Abonos!$C$2:$C$2000))</f>
        <v/>
      </c>
      <c r="N31">
        <f>IF(F31="","",MIN(J31,MAX(0,INT((TODAY()-G31)/IF(I31="diaria",1,IF(I31="semanal",7,IF(I31="quincenal",15.2,30.4)))))))</f>
        <v/>
      </c>
      <c r="O31" s="3">
        <f>IF(F31="","",MAX(0,N31*K31-M31))</f>
        <v/>
      </c>
      <c r="P31" s="4">
        <f>IF(F31="","",IF(N31&gt;=J31,"",G31+ROUND((N31+1)*IF(I31="diaria",1,IF(I31="semanal",7,IF(I31="quincenal",15.2,30.4))),0)))</f>
        <v/>
      </c>
    </row>
    <row r="32">
      <c r="D32" s="3">
        <f>IF(F32="","",MAX(0,L32-M32))</f>
        <v/>
      </c>
      <c r="G32" s="4" t="n"/>
      <c r="H32" s="3" t="n"/>
      <c r="K32" s="3" t="n"/>
      <c r="L32" s="3">
        <f>IF(F32="","",K32*J32)</f>
        <v/>
      </c>
      <c r="M32" s="3">
        <f>IF(F32="","",SUMIF(Abonos!$B$2:$B$2000,F32,Abonos!$C$2:$C$2000))</f>
        <v/>
      </c>
      <c r="N32">
        <f>IF(F32="","",MIN(J32,MAX(0,INT((TODAY()-G32)/IF(I32="diaria",1,IF(I32="semanal",7,IF(I32="quincenal",15.2,30.4)))))))</f>
        <v/>
      </c>
      <c r="O32" s="3">
        <f>IF(F32="","",MAX(0,N32*K32-M32))</f>
        <v/>
      </c>
      <c r="P32" s="4">
        <f>IF(F32="","",IF(N32&gt;=J32,"",G32+ROUND((N32+1)*IF(I32="diaria",1,IF(I32="semanal",7,IF(I32="quincenal",15.2,30.4))),0)))</f>
        <v/>
      </c>
    </row>
    <row r="33">
      <c r="D33" s="3">
        <f>IF(F33="","",MAX(0,L33-M33))</f>
        <v/>
      </c>
      <c r="G33" s="4" t="n"/>
      <c r="H33" s="3" t="n"/>
      <c r="K33" s="3" t="n"/>
      <c r="L33" s="3">
        <f>IF(F33="","",K33*J33)</f>
        <v/>
      </c>
      <c r="M33" s="3">
        <f>IF(F33="","",SUMIF(Abonos!$B$2:$B$2000,F33,Abonos!$C$2:$C$2000))</f>
        <v/>
      </c>
      <c r="N33">
        <f>IF(F33="","",MIN(J33,MAX(0,INT((TODAY()-G33)/IF(I33="diaria",1,IF(I33="semanal",7,IF(I33="quincenal",15.2,30.4)))))))</f>
        <v/>
      </c>
      <c r="O33" s="3">
        <f>IF(F33="","",MAX(0,N33*K33-M33))</f>
        <v/>
      </c>
      <c r="P33" s="4">
        <f>IF(F33="","",IF(N33&gt;=J33,"",G33+ROUND((N33+1)*IF(I33="diaria",1,IF(I33="semanal",7,IF(I33="quincenal",15.2,30.4))),0)))</f>
        <v/>
      </c>
    </row>
    <row r="34">
      <c r="D34" s="3">
        <f>IF(F34="","",MAX(0,L34-M34))</f>
        <v/>
      </c>
      <c r="G34" s="4" t="n"/>
      <c r="H34" s="3" t="n"/>
      <c r="K34" s="3" t="n"/>
      <c r="L34" s="3">
        <f>IF(F34="","",K34*J34)</f>
        <v/>
      </c>
      <c r="M34" s="3">
        <f>IF(F34="","",SUMIF(Abonos!$B$2:$B$2000,F34,Abonos!$C$2:$C$2000))</f>
        <v/>
      </c>
      <c r="N34">
        <f>IF(F34="","",MIN(J34,MAX(0,INT((TODAY()-G34)/IF(I34="diaria",1,IF(I34="semanal",7,IF(I34="quincenal",15.2,30.4)))))))</f>
        <v/>
      </c>
      <c r="O34" s="3">
        <f>IF(F34="","",MAX(0,N34*K34-M34))</f>
        <v/>
      </c>
      <c r="P34" s="4">
        <f>IF(F34="","",IF(N34&gt;=J34,"",G34+ROUND((N34+1)*IF(I34="diaria",1,IF(I34="semanal",7,IF(I34="quincenal",15.2,30.4))),0)))</f>
        <v/>
      </c>
    </row>
    <row r="35">
      <c r="D35" s="3">
        <f>IF(F35="","",MAX(0,L35-M35))</f>
        <v/>
      </c>
      <c r="G35" s="4" t="n"/>
      <c r="H35" s="3" t="n"/>
      <c r="K35" s="3" t="n"/>
      <c r="L35" s="3">
        <f>IF(F35="","",K35*J35)</f>
        <v/>
      </c>
      <c r="M35" s="3">
        <f>IF(F35="","",SUMIF(Abonos!$B$2:$B$2000,F35,Abonos!$C$2:$C$2000))</f>
        <v/>
      </c>
      <c r="N35">
        <f>IF(F35="","",MIN(J35,MAX(0,INT((TODAY()-G35)/IF(I35="diaria",1,IF(I35="semanal",7,IF(I35="quincenal",15.2,30.4)))))))</f>
        <v/>
      </c>
      <c r="O35" s="3">
        <f>IF(F35="","",MAX(0,N35*K35-M35))</f>
        <v/>
      </c>
      <c r="P35" s="4">
        <f>IF(F35="","",IF(N35&gt;=J35,"",G35+ROUND((N35+1)*IF(I35="diaria",1,IF(I35="semanal",7,IF(I35="quincenal",15.2,30.4))),0)))</f>
        <v/>
      </c>
    </row>
    <row r="36">
      <c r="D36" s="3">
        <f>IF(F36="","",MAX(0,L36-M36))</f>
        <v/>
      </c>
      <c r="G36" s="4" t="n"/>
      <c r="H36" s="3" t="n"/>
      <c r="K36" s="3" t="n"/>
      <c r="L36" s="3">
        <f>IF(F36="","",K36*J36)</f>
        <v/>
      </c>
      <c r="M36" s="3">
        <f>IF(F36="","",SUMIF(Abonos!$B$2:$B$2000,F36,Abonos!$C$2:$C$2000))</f>
        <v/>
      </c>
      <c r="N36">
        <f>IF(F36="","",MIN(J36,MAX(0,INT((TODAY()-G36)/IF(I36="diaria",1,IF(I36="semanal",7,IF(I36="quincenal",15.2,30.4)))))))</f>
        <v/>
      </c>
      <c r="O36" s="3">
        <f>IF(F36="","",MAX(0,N36*K36-M36))</f>
        <v/>
      </c>
      <c r="P36" s="4">
        <f>IF(F36="","",IF(N36&gt;=J36,"",G36+ROUND((N36+1)*IF(I36="diaria",1,IF(I36="semanal",7,IF(I36="quincenal",15.2,30.4))),0)))</f>
        <v/>
      </c>
    </row>
    <row r="37">
      <c r="D37" s="3">
        <f>IF(F37="","",MAX(0,L37-M37))</f>
        <v/>
      </c>
      <c r="G37" s="4" t="n"/>
      <c r="H37" s="3" t="n"/>
      <c r="K37" s="3" t="n"/>
      <c r="L37" s="3">
        <f>IF(F37="","",K37*J37)</f>
        <v/>
      </c>
      <c r="M37" s="3">
        <f>IF(F37="","",SUMIF(Abonos!$B$2:$B$2000,F37,Abonos!$C$2:$C$2000))</f>
        <v/>
      </c>
      <c r="N37">
        <f>IF(F37="","",MIN(J37,MAX(0,INT((TODAY()-G37)/IF(I37="diaria",1,IF(I37="semanal",7,IF(I37="quincenal",15.2,30.4)))))))</f>
        <v/>
      </c>
      <c r="O37" s="3">
        <f>IF(F37="","",MAX(0,N37*K37-M37))</f>
        <v/>
      </c>
      <c r="P37" s="4">
        <f>IF(F37="","",IF(N37&gt;=J37,"",G37+ROUND((N37+1)*IF(I37="diaria",1,IF(I37="semanal",7,IF(I37="quincenal",15.2,30.4))),0)))</f>
        <v/>
      </c>
    </row>
    <row r="38">
      <c r="D38" s="3">
        <f>IF(F38="","",MAX(0,L38-M38))</f>
        <v/>
      </c>
      <c r="G38" s="4" t="n"/>
      <c r="H38" s="3" t="n"/>
      <c r="K38" s="3" t="n"/>
      <c r="L38" s="3">
        <f>IF(F38="","",K38*J38)</f>
        <v/>
      </c>
      <c r="M38" s="3">
        <f>IF(F38="","",SUMIF(Abonos!$B$2:$B$2000,F38,Abonos!$C$2:$C$2000))</f>
        <v/>
      </c>
      <c r="N38">
        <f>IF(F38="","",MIN(J38,MAX(0,INT((TODAY()-G38)/IF(I38="diaria",1,IF(I38="semanal",7,IF(I38="quincenal",15.2,30.4)))))))</f>
        <v/>
      </c>
      <c r="O38" s="3">
        <f>IF(F38="","",MAX(0,N38*K38-M38))</f>
        <v/>
      </c>
      <c r="P38" s="4">
        <f>IF(F38="","",IF(N38&gt;=J38,"",G38+ROUND((N38+1)*IF(I38="diaria",1,IF(I38="semanal",7,IF(I38="quincenal",15.2,30.4))),0)))</f>
        <v/>
      </c>
    </row>
    <row r="39">
      <c r="D39" s="3">
        <f>IF(F39="","",MAX(0,L39-M39))</f>
        <v/>
      </c>
      <c r="G39" s="4" t="n"/>
      <c r="H39" s="3" t="n"/>
      <c r="K39" s="3" t="n"/>
      <c r="L39" s="3">
        <f>IF(F39="","",K39*J39)</f>
        <v/>
      </c>
      <c r="M39" s="3">
        <f>IF(F39="","",SUMIF(Abonos!$B$2:$B$2000,F39,Abonos!$C$2:$C$2000))</f>
        <v/>
      </c>
      <c r="N39">
        <f>IF(F39="","",MIN(J39,MAX(0,INT((TODAY()-G39)/IF(I39="diaria",1,IF(I39="semanal",7,IF(I39="quincenal",15.2,30.4)))))))</f>
        <v/>
      </c>
      <c r="O39" s="3">
        <f>IF(F39="","",MAX(0,N39*K39-M39))</f>
        <v/>
      </c>
      <c r="P39" s="4">
        <f>IF(F39="","",IF(N39&gt;=J39,"",G39+ROUND((N39+1)*IF(I39="diaria",1,IF(I39="semanal",7,IF(I39="quincenal",15.2,30.4))),0)))</f>
        <v/>
      </c>
    </row>
    <row r="40">
      <c r="D40" s="3">
        <f>IF(F40="","",MAX(0,L40-M40))</f>
        <v/>
      </c>
      <c r="G40" s="4" t="n"/>
      <c r="H40" s="3" t="n"/>
      <c r="K40" s="3" t="n"/>
      <c r="L40" s="3">
        <f>IF(F40="","",K40*J40)</f>
        <v/>
      </c>
      <c r="M40" s="3">
        <f>IF(F40="","",SUMIF(Abonos!$B$2:$B$2000,F40,Abonos!$C$2:$C$2000))</f>
        <v/>
      </c>
      <c r="N40">
        <f>IF(F40="","",MIN(J40,MAX(0,INT((TODAY()-G40)/IF(I40="diaria",1,IF(I40="semanal",7,IF(I40="quincenal",15.2,30.4)))))))</f>
        <v/>
      </c>
      <c r="O40" s="3">
        <f>IF(F40="","",MAX(0,N40*K40-M40))</f>
        <v/>
      </c>
      <c r="P40" s="4">
        <f>IF(F40="","",IF(N40&gt;=J40,"",G40+ROUND((N40+1)*IF(I40="diaria",1,IF(I40="semanal",7,IF(I40="quincenal",15.2,30.4))),0)))</f>
        <v/>
      </c>
    </row>
    <row r="41">
      <c r="D41" s="3">
        <f>IF(F41="","",MAX(0,L41-M41))</f>
        <v/>
      </c>
      <c r="G41" s="4" t="n"/>
      <c r="H41" s="3" t="n"/>
      <c r="K41" s="3" t="n"/>
      <c r="L41" s="3">
        <f>IF(F41="","",K41*J41)</f>
        <v/>
      </c>
      <c r="M41" s="3">
        <f>IF(F41="","",SUMIF(Abonos!$B$2:$B$2000,F41,Abonos!$C$2:$C$2000))</f>
        <v/>
      </c>
      <c r="N41">
        <f>IF(F41="","",MIN(J41,MAX(0,INT((TODAY()-G41)/IF(I41="diaria",1,IF(I41="semanal",7,IF(I41="quincenal",15.2,30.4)))))))</f>
        <v/>
      </c>
      <c r="O41" s="3">
        <f>IF(F41="","",MAX(0,N41*K41-M41))</f>
        <v/>
      </c>
      <c r="P41" s="4">
        <f>IF(F41="","",IF(N41&gt;=J41,"",G41+ROUND((N41+1)*IF(I41="diaria",1,IF(I41="semanal",7,IF(I41="quincenal",15.2,30.4))),0)))</f>
        <v/>
      </c>
    </row>
    <row r="42">
      <c r="D42" s="3">
        <f>IF(F42="","",MAX(0,L42-M42))</f>
        <v/>
      </c>
      <c r="G42" s="4" t="n"/>
      <c r="H42" s="3" t="n"/>
      <c r="K42" s="3" t="n"/>
      <c r="L42" s="3">
        <f>IF(F42="","",K42*J42)</f>
        <v/>
      </c>
      <c r="M42" s="3">
        <f>IF(F42="","",SUMIF(Abonos!$B$2:$B$2000,F42,Abonos!$C$2:$C$2000))</f>
        <v/>
      </c>
      <c r="N42">
        <f>IF(F42="","",MIN(J42,MAX(0,INT((TODAY()-G42)/IF(I42="diaria",1,IF(I42="semanal",7,IF(I42="quincenal",15.2,30.4)))))))</f>
        <v/>
      </c>
      <c r="O42" s="3">
        <f>IF(F42="","",MAX(0,N42*K42-M42))</f>
        <v/>
      </c>
      <c r="P42" s="4">
        <f>IF(F42="","",IF(N42&gt;=J42,"",G42+ROUND((N42+1)*IF(I42="diaria",1,IF(I42="semanal",7,IF(I42="quincenal",15.2,30.4))),0)))</f>
        <v/>
      </c>
    </row>
    <row r="43">
      <c r="D43" s="3">
        <f>IF(F43="","",MAX(0,L43-M43))</f>
        <v/>
      </c>
      <c r="G43" s="4" t="n"/>
      <c r="H43" s="3" t="n"/>
      <c r="K43" s="3" t="n"/>
      <c r="L43" s="3">
        <f>IF(F43="","",K43*J43)</f>
        <v/>
      </c>
      <c r="M43" s="3">
        <f>IF(F43="","",SUMIF(Abonos!$B$2:$B$2000,F43,Abonos!$C$2:$C$2000))</f>
        <v/>
      </c>
      <c r="N43">
        <f>IF(F43="","",MIN(J43,MAX(0,INT((TODAY()-G43)/IF(I43="diaria",1,IF(I43="semanal",7,IF(I43="quincenal",15.2,30.4)))))))</f>
        <v/>
      </c>
      <c r="O43" s="3">
        <f>IF(F43="","",MAX(0,N43*K43-M43))</f>
        <v/>
      </c>
      <c r="P43" s="4">
        <f>IF(F43="","",IF(N43&gt;=J43,"",G43+ROUND((N43+1)*IF(I43="diaria",1,IF(I43="semanal",7,IF(I43="quincenal",15.2,30.4))),0)))</f>
        <v/>
      </c>
    </row>
    <row r="44">
      <c r="D44" s="3">
        <f>IF(F44="","",MAX(0,L44-M44))</f>
        <v/>
      </c>
      <c r="G44" s="4" t="n"/>
      <c r="H44" s="3" t="n"/>
      <c r="K44" s="3" t="n"/>
      <c r="L44" s="3">
        <f>IF(F44="","",K44*J44)</f>
        <v/>
      </c>
      <c r="M44" s="3">
        <f>IF(F44="","",SUMIF(Abonos!$B$2:$B$2000,F44,Abonos!$C$2:$C$2000))</f>
        <v/>
      </c>
      <c r="N44">
        <f>IF(F44="","",MIN(J44,MAX(0,INT((TODAY()-G44)/IF(I44="diaria",1,IF(I44="semanal",7,IF(I44="quincenal",15.2,30.4)))))))</f>
        <v/>
      </c>
      <c r="O44" s="3">
        <f>IF(F44="","",MAX(0,N44*K44-M44))</f>
        <v/>
      </c>
      <c r="P44" s="4">
        <f>IF(F44="","",IF(N44&gt;=J44,"",G44+ROUND((N44+1)*IF(I44="diaria",1,IF(I44="semanal",7,IF(I44="quincenal",15.2,30.4))),0)))</f>
        <v/>
      </c>
    </row>
    <row r="45">
      <c r="D45" s="3">
        <f>IF(F45="","",MAX(0,L45-M45))</f>
        <v/>
      </c>
      <c r="G45" s="4" t="n"/>
      <c r="H45" s="3" t="n"/>
      <c r="K45" s="3" t="n"/>
      <c r="L45" s="3">
        <f>IF(F45="","",K45*J45)</f>
        <v/>
      </c>
      <c r="M45" s="3">
        <f>IF(F45="","",SUMIF(Abonos!$B$2:$B$2000,F45,Abonos!$C$2:$C$2000))</f>
        <v/>
      </c>
      <c r="N45">
        <f>IF(F45="","",MIN(J45,MAX(0,INT((TODAY()-G45)/IF(I45="diaria",1,IF(I45="semanal",7,IF(I45="quincenal",15.2,30.4)))))))</f>
        <v/>
      </c>
      <c r="O45" s="3">
        <f>IF(F45="","",MAX(0,N45*K45-M45))</f>
        <v/>
      </c>
      <c r="P45" s="4">
        <f>IF(F45="","",IF(N45&gt;=J45,"",G45+ROUND((N45+1)*IF(I45="diaria",1,IF(I45="semanal",7,IF(I45="quincenal",15.2,30.4))),0)))</f>
        <v/>
      </c>
    </row>
    <row r="46">
      <c r="D46" s="3">
        <f>IF(F46="","",MAX(0,L46-M46))</f>
        <v/>
      </c>
      <c r="G46" s="4" t="n"/>
      <c r="H46" s="3" t="n"/>
      <c r="K46" s="3" t="n"/>
      <c r="L46" s="3">
        <f>IF(F46="","",K46*J46)</f>
        <v/>
      </c>
      <c r="M46" s="3">
        <f>IF(F46="","",SUMIF(Abonos!$B$2:$B$2000,F46,Abonos!$C$2:$C$2000))</f>
        <v/>
      </c>
      <c r="N46">
        <f>IF(F46="","",MIN(J46,MAX(0,INT((TODAY()-G46)/IF(I46="diaria",1,IF(I46="semanal",7,IF(I46="quincenal",15.2,30.4)))))))</f>
        <v/>
      </c>
      <c r="O46" s="3">
        <f>IF(F46="","",MAX(0,N46*K46-M46))</f>
        <v/>
      </c>
      <c r="P46" s="4">
        <f>IF(F46="","",IF(N46&gt;=J46,"",G46+ROUND((N46+1)*IF(I46="diaria",1,IF(I46="semanal",7,IF(I46="quincenal",15.2,30.4))),0)))</f>
        <v/>
      </c>
    </row>
    <row r="47">
      <c r="D47" s="3">
        <f>IF(F47="","",MAX(0,L47-M47))</f>
        <v/>
      </c>
      <c r="G47" s="4" t="n"/>
      <c r="H47" s="3" t="n"/>
      <c r="K47" s="3" t="n"/>
      <c r="L47" s="3">
        <f>IF(F47="","",K47*J47)</f>
        <v/>
      </c>
      <c r="M47" s="3">
        <f>IF(F47="","",SUMIF(Abonos!$B$2:$B$2000,F47,Abonos!$C$2:$C$2000))</f>
        <v/>
      </c>
      <c r="N47">
        <f>IF(F47="","",MIN(J47,MAX(0,INT((TODAY()-G47)/IF(I47="diaria",1,IF(I47="semanal",7,IF(I47="quincenal",15.2,30.4)))))))</f>
        <v/>
      </c>
      <c r="O47" s="3">
        <f>IF(F47="","",MAX(0,N47*K47-M47))</f>
        <v/>
      </c>
      <c r="P47" s="4">
        <f>IF(F47="","",IF(N47&gt;=J47,"",G47+ROUND((N47+1)*IF(I47="diaria",1,IF(I47="semanal",7,IF(I47="quincenal",15.2,30.4))),0)))</f>
        <v/>
      </c>
    </row>
    <row r="48">
      <c r="D48" s="3">
        <f>IF(F48="","",MAX(0,L48-M48))</f>
        <v/>
      </c>
      <c r="G48" s="4" t="n"/>
      <c r="H48" s="3" t="n"/>
      <c r="K48" s="3" t="n"/>
      <c r="L48" s="3">
        <f>IF(F48="","",K48*J48)</f>
        <v/>
      </c>
      <c r="M48" s="3">
        <f>IF(F48="","",SUMIF(Abonos!$B$2:$B$2000,F48,Abonos!$C$2:$C$2000))</f>
        <v/>
      </c>
      <c r="N48">
        <f>IF(F48="","",MIN(J48,MAX(0,INT((TODAY()-G48)/IF(I48="diaria",1,IF(I48="semanal",7,IF(I48="quincenal",15.2,30.4)))))))</f>
        <v/>
      </c>
      <c r="O48" s="3">
        <f>IF(F48="","",MAX(0,N48*K48-M48))</f>
        <v/>
      </c>
      <c r="P48" s="4">
        <f>IF(F48="","",IF(N48&gt;=J48,"",G48+ROUND((N48+1)*IF(I48="diaria",1,IF(I48="semanal",7,IF(I48="quincenal",15.2,30.4))),0)))</f>
        <v/>
      </c>
    </row>
    <row r="49">
      <c r="D49" s="3">
        <f>IF(F49="","",MAX(0,L49-M49))</f>
        <v/>
      </c>
      <c r="G49" s="4" t="n"/>
      <c r="H49" s="3" t="n"/>
      <c r="K49" s="3" t="n"/>
      <c r="L49" s="3">
        <f>IF(F49="","",K49*J49)</f>
        <v/>
      </c>
      <c r="M49" s="3">
        <f>IF(F49="","",SUMIF(Abonos!$B$2:$B$2000,F49,Abonos!$C$2:$C$2000))</f>
        <v/>
      </c>
      <c r="N49">
        <f>IF(F49="","",MIN(J49,MAX(0,INT((TODAY()-G49)/IF(I49="diaria",1,IF(I49="semanal",7,IF(I49="quincenal",15.2,30.4)))))))</f>
        <v/>
      </c>
      <c r="O49" s="3">
        <f>IF(F49="","",MAX(0,N49*K49-M49))</f>
        <v/>
      </c>
      <c r="P49" s="4">
        <f>IF(F49="","",IF(N49&gt;=J49,"",G49+ROUND((N49+1)*IF(I49="diaria",1,IF(I49="semanal",7,IF(I49="quincenal",15.2,30.4))),0)))</f>
        <v/>
      </c>
    </row>
    <row r="50">
      <c r="D50" s="3">
        <f>IF(F50="","",MAX(0,L50-M50))</f>
        <v/>
      </c>
      <c r="G50" s="4" t="n"/>
      <c r="H50" s="3" t="n"/>
      <c r="K50" s="3" t="n"/>
      <c r="L50" s="3">
        <f>IF(F50="","",K50*J50)</f>
        <v/>
      </c>
      <c r="M50" s="3">
        <f>IF(F50="","",SUMIF(Abonos!$B$2:$B$2000,F50,Abonos!$C$2:$C$2000))</f>
        <v/>
      </c>
      <c r="N50">
        <f>IF(F50="","",MIN(J50,MAX(0,INT((TODAY()-G50)/IF(I50="diaria",1,IF(I50="semanal",7,IF(I50="quincenal",15.2,30.4)))))))</f>
        <v/>
      </c>
      <c r="O50" s="3">
        <f>IF(F50="","",MAX(0,N50*K50-M50))</f>
        <v/>
      </c>
      <c r="P50" s="4">
        <f>IF(F50="","",IF(N50&gt;=J50,"",G50+ROUND((N50+1)*IF(I50="diaria",1,IF(I50="semanal",7,IF(I50="quincenal",15.2,30.4))),0)))</f>
        <v/>
      </c>
    </row>
    <row r="51">
      <c r="D51" s="3">
        <f>IF(F51="","",MAX(0,L51-M51))</f>
        <v/>
      </c>
      <c r="G51" s="4" t="n"/>
      <c r="H51" s="3" t="n"/>
      <c r="K51" s="3" t="n"/>
      <c r="L51" s="3">
        <f>IF(F51="","",K51*J51)</f>
        <v/>
      </c>
      <c r="M51" s="3">
        <f>IF(F51="","",SUMIF(Abonos!$B$2:$B$2000,F51,Abonos!$C$2:$C$2000))</f>
        <v/>
      </c>
      <c r="N51">
        <f>IF(F51="","",MIN(J51,MAX(0,INT((TODAY()-G51)/IF(I51="diaria",1,IF(I51="semanal",7,IF(I51="quincenal",15.2,30.4)))))))</f>
        <v/>
      </c>
      <c r="O51" s="3">
        <f>IF(F51="","",MAX(0,N51*K51-M51))</f>
        <v/>
      </c>
      <c r="P51" s="4">
        <f>IF(F51="","",IF(N51&gt;=J51,"",G51+ROUND((N51+1)*IF(I51="diaria",1,IF(I51="semanal",7,IF(I51="quincenal",15.2,30.4))),0)))</f>
        <v/>
      </c>
    </row>
    <row r="52">
      <c r="D52" s="3">
        <f>IF(F52="","",MAX(0,L52-M52))</f>
        <v/>
      </c>
      <c r="G52" s="4" t="n"/>
      <c r="H52" s="3" t="n"/>
      <c r="K52" s="3" t="n"/>
      <c r="L52" s="3">
        <f>IF(F52="","",K52*J52)</f>
        <v/>
      </c>
      <c r="M52" s="3">
        <f>IF(F52="","",SUMIF(Abonos!$B$2:$B$2000,F52,Abonos!$C$2:$C$2000))</f>
        <v/>
      </c>
      <c r="N52">
        <f>IF(F52="","",MIN(J52,MAX(0,INT((TODAY()-G52)/IF(I52="diaria",1,IF(I52="semanal",7,IF(I52="quincenal",15.2,30.4)))))))</f>
        <v/>
      </c>
      <c r="O52" s="3">
        <f>IF(F52="","",MAX(0,N52*K52-M52))</f>
        <v/>
      </c>
      <c r="P52" s="4">
        <f>IF(F52="","",IF(N52&gt;=J52,"",G52+ROUND((N52+1)*IF(I52="diaria",1,IF(I52="semanal",7,IF(I52="quincenal",15.2,30.4))),0)))</f>
        <v/>
      </c>
    </row>
    <row r="53">
      <c r="D53" s="3">
        <f>IF(F53="","",MAX(0,L53-M53))</f>
        <v/>
      </c>
      <c r="G53" s="4" t="n"/>
      <c r="H53" s="3" t="n"/>
      <c r="K53" s="3" t="n"/>
      <c r="L53" s="3">
        <f>IF(F53="","",K53*J53)</f>
        <v/>
      </c>
      <c r="M53" s="3">
        <f>IF(F53="","",SUMIF(Abonos!$B$2:$B$2000,F53,Abonos!$C$2:$C$2000))</f>
        <v/>
      </c>
      <c r="N53">
        <f>IF(F53="","",MIN(J53,MAX(0,INT((TODAY()-G53)/IF(I53="diaria",1,IF(I53="semanal",7,IF(I53="quincenal",15.2,30.4)))))))</f>
        <v/>
      </c>
      <c r="O53" s="3">
        <f>IF(F53="","",MAX(0,N53*K53-M53))</f>
        <v/>
      </c>
      <c r="P53" s="4">
        <f>IF(F53="","",IF(N53&gt;=J53,"",G53+ROUND((N53+1)*IF(I53="diaria",1,IF(I53="semanal",7,IF(I53="quincenal",15.2,30.4))),0)))</f>
        <v/>
      </c>
    </row>
    <row r="54">
      <c r="D54" s="3">
        <f>IF(F54="","",MAX(0,L54-M54))</f>
        <v/>
      </c>
      <c r="G54" s="4" t="n"/>
      <c r="H54" s="3" t="n"/>
      <c r="K54" s="3" t="n"/>
      <c r="L54" s="3">
        <f>IF(F54="","",K54*J54)</f>
        <v/>
      </c>
      <c r="M54" s="3">
        <f>IF(F54="","",SUMIF(Abonos!$B$2:$B$2000,F54,Abonos!$C$2:$C$2000))</f>
        <v/>
      </c>
      <c r="N54">
        <f>IF(F54="","",MIN(J54,MAX(0,INT((TODAY()-G54)/IF(I54="diaria",1,IF(I54="semanal",7,IF(I54="quincenal",15.2,30.4)))))))</f>
        <v/>
      </c>
      <c r="O54" s="3">
        <f>IF(F54="","",MAX(0,N54*K54-M54))</f>
        <v/>
      </c>
      <c r="P54" s="4">
        <f>IF(F54="","",IF(N54&gt;=J54,"",G54+ROUND((N54+1)*IF(I54="diaria",1,IF(I54="semanal",7,IF(I54="quincenal",15.2,30.4))),0)))</f>
        <v/>
      </c>
    </row>
    <row r="55">
      <c r="D55" s="3">
        <f>IF(F55="","",MAX(0,L55-M55))</f>
        <v/>
      </c>
      <c r="G55" s="4" t="n"/>
      <c r="H55" s="3" t="n"/>
      <c r="K55" s="3" t="n"/>
      <c r="L55" s="3">
        <f>IF(F55="","",K55*J55)</f>
        <v/>
      </c>
      <c r="M55" s="3">
        <f>IF(F55="","",SUMIF(Abonos!$B$2:$B$2000,F55,Abonos!$C$2:$C$2000))</f>
        <v/>
      </c>
      <c r="N55">
        <f>IF(F55="","",MIN(J55,MAX(0,INT((TODAY()-G55)/IF(I55="diaria",1,IF(I55="semanal",7,IF(I55="quincenal",15.2,30.4)))))))</f>
        <v/>
      </c>
      <c r="O55" s="3">
        <f>IF(F55="","",MAX(0,N55*K55-M55))</f>
        <v/>
      </c>
      <c r="P55" s="4">
        <f>IF(F55="","",IF(N55&gt;=J55,"",G55+ROUND((N55+1)*IF(I55="diaria",1,IF(I55="semanal",7,IF(I55="quincenal",15.2,30.4))),0)))</f>
        <v/>
      </c>
    </row>
    <row r="56">
      <c r="D56" s="3">
        <f>IF(F56="","",MAX(0,L56-M56))</f>
        <v/>
      </c>
      <c r="G56" s="4" t="n"/>
      <c r="H56" s="3" t="n"/>
      <c r="K56" s="3" t="n"/>
      <c r="L56" s="3">
        <f>IF(F56="","",K56*J56)</f>
        <v/>
      </c>
      <c r="M56" s="3">
        <f>IF(F56="","",SUMIF(Abonos!$B$2:$B$2000,F56,Abonos!$C$2:$C$2000))</f>
        <v/>
      </c>
      <c r="N56">
        <f>IF(F56="","",MIN(J56,MAX(0,INT((TODAY()-G56)/IF(I56="diaria",1,IF(I56="semanal",7,IF(I56="quincenal",15.2,30.4)))))))</f>
        <v/>
      </c>
      <c r="O56" s="3">
        <f>IF(F56="","",MAX(0,N56*K56-M56))</f>
        <v/>
      </c>
      <c r="P56" s="4">
        <f>IF(F56="","",IF(N56&gt;=J56,"",G56+ROUND((N56+1)*IF(I56="diaria",1,IF(I56="semanal",7,IF(I56="quincenal",15.2,30.4))),0)))</f>
        <v/>
      </c>
    </row>
    <row r="57">
      <c r="D57" s="3">
        <f>IF(F57="","",MAX(0,L57-M57))</f>
        <v/>
      </c>
      <c r="G57" s="4" t="n"/>
      <c r="H57" s="3" t="n"/>
      <c r="K57" s="3" t="n"/>
      <c r="L57" s="3">
        <f>IF(F57="","",K57*J57)</f>
        <v/>
      </c>
      <c r="M57" s="3">
        <f>IF(F57="","",SUMIF(Abonos!$B$2:$B$2000,F57,Abonos!$C$2:$C$2000))</f>
        <v/>
      </c>
      <c r="N57">
        <f>IF(F57="","",MIN(J57,MAX(0,INT((TODAY()-G57)/IF(I57="diaria",1,IF(I57="semanal",7,IF(I57="quincenal",15.2,30.4)))))))</f>
        <v/>
      </c>
      <c r="O57" s="3">
        <f>IF(F57="","",MAX(0,N57*K57-M57))</f>
        <v/>
      </c>
      <c r="P57" s="4">
        <f>IF(F57="","",IF(N57&gt;=J57,"",G57+ROUND((N57+1)*IF(I57="diaria",1,IF(I57="semanal",7,IF(I57="quincenal",15.2,30.4))),0)))</f>
        <v/>
      </c>
    </row>
    <row r="58">
      <c r="D58" s="3">
        <f>IF(F58="","",MAX(0,L58-M58))</f>
        <v/>
      </c>
      <c r="G58" s="4" t="n"/>
      <c r="H58" s="3" t="n"/>
      <c r="K58" s="3" t="n"/>
      <c r="L58" s="3">
        <f>IF(F58="","",K58*J58)</f>
        <v/>
      </c>
      <c r="M58" s="3">
        <f>IF(F58="","",SUMIF(Abonos!$B$2:$B$2000,F58,Abonos!$C$2:$C$2000))</f>
        <v/>
      </c>
      <c r="N58">
        <f>IF(F58="","",MIN(J58,MAX(0,INT((TODAY()-G58)/IF(I58="diaria",1,IF(I58="semanal",7,IF(I58="quincenal",15.2,30.4)))))))</f>
        <v/>
      </c>
      <c r="O58" s="3">
        <f>IF(F58="","",MAX(0,N58*K58-M58))</f>
        <v/>
      </c>
      <c r="P58" s="4">
        <f>IF(F58="","",IF(N58&gt;=J58,"",G58+ROUND((N58+1)*IF(I58="diaria",1,IF(I58="semanal",7,IF(I58="quincenal",15.2,30.4))),0)))</f>
        <v/>
      </c>
    </row>
    <row r="59">
      <c r="D59" s="3">
        <f>IF(F59="","",MAX(0,L59-M59))</f>
        <v/>
      </c>
      <c r="G59" s="4" t="n"/>
      <c r="H59" s="3" t="n"/>
      <c r="K59" s="3" t="n"/>
      <c r="L59" s="3">
        <f>IF(F59="","",K59*J59)</f>
        <v/>
      </c>
      <c r="M59" s="3">
        <f>IF(F59="","",SUMIF(Abonos!$B$2:$B$2000,F59,Abonos!$C$2:$C$2000))</f>
        <v/>
      </c>
      <c r="N59">
        <f>IF(F59="","",MIN(J59,MAX(0,INT((TODAY()-G59)/IF(I59="diaria",1,IF(I59="semanal",7,IF(I59="quincenal",15.2,30.4)))))))</f>
        <v/>
      </c>
      <c r="O59" s="3">
        <f>IF(F59="","",MAX(0,N59*K59-M59))</f>
        <v/>
      </c>
      <c r="P59" s="4">
        <f>IF(F59="","",IF(N59&gt;=J59,"",G59+ROUND((N59+1)*IF(I59="diaria",1,IF(I59="semanal",7,IF(I59="quincenal",15.2,30.4))),0)))</f>
        <v/>
      </c>
    </row>
    <row r="60">
      <c r="D60" s="3">
        <f>IF(F60="","",MAX(0,L60-M60))</f>
        <v/>
      </c>
      <c r="G60" s="4" t="n"/>
      <c r="H60" s="3" t="n"/>
      <c r="K60" s="3" t="n"/>
      <c r="L60" s="3">
        <f>IF(F60="","",K60*J60)</f>
        <v/>
      </c>
      <c r="M60" s="3">
        <f>IF(F60="","",SUMIF(Abonos!$B$2:$B$2000,F60,Abonos!$C$2:$C$2000))</f>
        <v/>
      </c>
      <c r="N60">
        <f>IF(F60="","",MIN(J60,MAX(0,INT((TODAY()-G60)/IF(I60="diaria",1,IF(I60="semanal",7,IF(I60="quincenal",15.2,30.4)))))))</f>
        <v/>
      </c>
      <c r="O60" s="3">
        <f>IF(F60="","",MAX(0,N60*K60-M60))</f>
        <v/>
      </c>
      <c r="P60" s="4">
        <f>IF(F60="","",IF(N60&gt;=J60,"",G60+ROUND((N60+1)*IF(I60="diaria",1,IF(I60="semanal",7,IF(I60="quincenal",15.2,30.4))),0)))</f>
        <v/>
      </c>
    </row>
    <row r="61">
      <c r="D61" s="3">
        <f>IF(F61="","",MAX(0,L61-M61))</f>
        <v/>
      </c>
      <c r="G61" s="4" t="n"/>
      <c r="H61" s="3" t="n"/>
      <c r="K61" s="3" t="n"/>
      <c r="L61" s="3">
        <f>IF(F61="","",K61*J61)</f>
        <v/>
      </c>
      <c r="M61" s="3">
        <f>IF(F61="","",SUMIF(Abonos!$B$2:$B$2000,F61,Abonos!$C$2:$C$2000))</f>
        <v/>
      </c>
      <c r="N61">
        <f>IF(F61="","",MIN(J61,MAX(0,INT((TODAY()-G61)/IF(I61="diaria",1,IF(I61="semanal",7,IF(I61="quincenal",15.2,30.4)))))))</f>
        <v/>
      </c>
      <c r="O61" s="3">
        <f>IF(F61="","",MAX(0,N61*K61-M61))</f>
        <v/>
      </c>
      <c r="P61" s="4">
        <f>IF(F61="","",IF(N61&gt;=J61,"",G61+ROUND((N61+1)*IF(I61="diaria",1,IF(I61="semanal",7,IF(I61="quincenal",15.2,30.4))),0)))</f>
        <v/>
      </c>
    </row>
    <row r="62">
      <c r="D62" s="3">
        <f>IF(F62="","",MAX(0,L62-M62))</f>
        <v/>
      </c>
      <c r="G62" s="4" t="n"/>
      <c r="H62" s="3" t="n"/>
      <c r="K62" s="3" t="n"/>
      <c r="L62" s="3">
        <f>IF(F62="","",K62*J62)</f>
        <v/>
      </c>
      <c r="M62" s="3">
        <f>IF(F62="","",SUMIF(Abonos!$B$2:$B$2000,F62,Abonos!$C$2:$C$2000))</f>
        <v/>
      </c>
      <c r="N62">
        <f>IF(F62="","",MIN(J62,MAX(0,INT((TODAY()-G62)/IF(I62="diaria",1,IF(I62="semanal",7,IF(I62="quincenal",15.2,30.4)))))))</f>
        <v/>
      </c>
      <c r="O62" s="3">
        <f>IF(F62="","",MAX(0,N62*K62-M62))</f>
        <v/>
      </c>
      <c r="P62" s="4">
        <f>IF(F62="","",IF(N62&gt;=J62,"",G62+ROUND((N62+1)*IF(I62="diaria",1,IF(I62="semanal",7,IF(I62="quincenal",15.2,30.4))),0)))</f>
        <v/>
      </c>
    </row>
    <row r="63">
      <c r="D63" s="3">
        <f>IF(F63="","",MAX(0,L63-M63))</f>
        <v/>
      </c>
      <c r="G63" s="4" t="n"/>
      <c r="H63" s="3" t="n"/>
      <c r="K63" s="3" t="n"/>
      <c r="L63" s="3">
        <f>IF(F63="","",K63*J63)</f>
        <v/>
      </c>
      <c r="M63" s="3">
        <f>IF(F63="","",SUMIF(Abonos!$B$2:$B$2000,F63,Abonos!$C$2:$C$2000))</f>
        <v/>
      </c>
      <c r="N63">
        <f>IF(F63="","",MIN(J63,MAX(0,INT((TODAY()-G63)/IF(I63="diaria",1,IF(I63="semanal",7,IF(I63="quincenal",15.2,30.4)))))))</f>
        <v/>
      </c>
      <c r="O63" s="3">
        <f>IF(F63="","",MAX(0,N63*K63-M63))</f>
        <v/>
      </c>
      <c r="P63" s="4">
        <f>IF(F63="","",IF(N63&gt;=J63,"",G63+ROUND((N63+1)*IF(I63="diaria",1,IF(I63="semanal",7,IF(I63="quincenal",15.2,30.4))),0)))</f>
        <v/>
      </c>
    </row>
    <row r="64">
      <c r="D64" s="3">
        <f>IF(F64="","",MAX(0,L64-M64))</f>
        <v/>
      </c>
      <c r="G64" s="4" t="n"/>
      <c r="H64" s="3" t="n"/>
      <c r="K64" s="3" t="n"/>
      <c r="L64" s="3">
        <f>IF(F64="","",K64*J64)</f>
        <v/>
      </c>
      <c r="M64" s="3">
        <f>IF(F64="","",SUMIF(Abonos!$B$2:$B$2000,F64,Abonos!$C$2:$C$2000))</f>
        <v/>
      </c>
      <c r="N64">
        <f>IF(F64="","",MIN(J64,MAX(0,INT((TODAY()-G64)/IF(I64="diaria",1,IF(I64="semanal",7,IF(I64="quincenal",15.2,30.4)))))))</f>
        <v/>
      </c>
      <c r="O64" s="3">
        <f>IF(F64="","",MAX(0,N64*K64-M64))</f>
        <v/>
      </c>
      <c r="P64" s="4">
        <f>IF(F64="","",IF(N64&gt;=J64,"",G64+ROUND((N64+1)*IF(I64="diaria",1,IF(I64="semanal",7,IF(I64="quincenal",15.2,30.4))),0)))</f>
        <v/>
      </c>
    </row>
    <row r="65">
      <c r="D65" s="3">
        <f>IF(F65="","",MAX(0,L65-M65))</f>
        <v/>
      </c>
      <c r="G65" s="4" t="n"/>
      <c r="H65" s="3" t="n"/>
      <c r="K65" s="3" t="n"/>
      <c r="L65" s="3">
        <f>IF(F65="","",K65*J65)</f>
        <v/>
      </c>
      <c r="M65" s="3">
        <f>IF(F65="","",SUMIF(Abonos!$B$2:$B$2000,F65,Abonos!$C$2:$C$2000))</f>
        <v/>
      </c>
      <c r="N65">
        <f>IF(F65="","",MIN(J65,MAX(0,INT((TODAY()-G65)/IF(I65="diaria",1,IF(I65="semanal",7,IF(I65="quincenal",15.2,30.4)))))))</f>
        <v/>
      </c>
      <c r="O65" s="3">
        <f>IF(F65="","",MAX(0,N65*K65-M65))</f>
        <v/>
      </c>
      <c r="P65" s="4">
        <f>IF(F65="","",IF(N65&gt;=J65,"",G65+ROUND((N65+1)*IF(I65="diaria",1,IF(I65="semanal",7,IF(I65="quincenal",15.2,30.4))),0)))</f>
        <v/>
      </c>
    </row>
    <row r="66">
      <c r="D66" s="3">
        <f>IF(F66="","",MAX(0,L66-M66))</f>
        <v/>
      </c>
      <c r="G66" s="4" t="n"/>
      <c r="H66" s="3" t="n"/>
      <c r="K66" s="3" t="n"/>
      <c r="L66" s="3">
        <f>IF(F66="","",K66*J66)</f>
        <v/>
      </c>
      <c r="M66" s="3">
        <f>IF(F66="","",SUMIF(Abonos!$B$2:$B$2000,F66,Abonos!$C$2:$C$2000))</f>
        <v/>
      </c>
      <c r="N66">
        <f>IF(F66="","",MIN(J66,MAX(0,INT((TODAY()-G66)/IF(I66="diaria",1,IF(I66="semanal",7,IF(I66="quincenal",15.2,30.4)))))))</f>
        <v/>
      </c>
      <c r="O66" s="3">
        <f>IF(F66="","",MAX(0,N66*K66-M66))</f>
        <v/>
      </c>
      <c r="P66" s="4">
        <f>IF(F66="","",IF(N66&gt;=J66,"",G66+ROUND((N66+1)*IF(I66="diaria",1,IF(I66="semanal",7,IF(I66="quincenal",15.2,30.4))),0)))</f>
        <v/>
      </c>
    </row>
    <row r="67">
      <c r="D67" s="3">
        <f>IF(F67="","",MAX(0,L67-M67))</f>
        <v/>
      </c>
      <c r="G67" s="4" t="n"/>
      <c r="H67" s="3" t="n"/>
      <c r="K67" s="3" t="n"/>
      <c r="L67" s="3">
        <f>IF(F67="","",K67*J67)</f>
        <v/>
      </c>
      <c r="M67" s="3">
        <f>IF(F67="","",SUMIF(Abonos!$B$2:$B$2000,F67,Abonos!$C$2:$C$2000))</f>
        <v/>
      </c>
      <c r="N67">
        <f>IF(F67="","",MIN(J67,MAX(0,INT((TODAY()-G67)/IF(I67="diaria",1,IF(I67="semanal",7,IF(I67="quincenal",15.2,30.4)))))))</f>
        <v/>
      </c>
      <c r="O67" s="3">
        <f>IF(F67="","",MAX(0,N67*K67-M67))</f>
        <v/>
      </c>
      <c r="P67" s="4">
        <f>IF(F67="","",IF(N67&gt;=J67,"",G67+ROUND((N67+1)*IF(I67="diaria",1,IF(I67="semanal",7,IF(I67="quincenal",15.2,30.4))),0)))</f>
        <v/>
      </c>
    </row>
    <row r="68">
      <c r="D68" s="3">
        <f>IF(F68="","",MAX(0,L68-M68))</f>
        <v/>
      </c>
      <c r="G68" s="4" t="n"/>
      <c r="H68" s="3" t="n"/>
      <c r="K68" s="3" t="n"/>
      <c r="L68" s="3">
        <f>IF(F68="","",K68*J68)</f>
        <v/>
      </c>
      <c r="M68" s="3">
        <f>IF(F68="","",SUMIF(Abonos!$B$2:$B$2000,F68,Abonos!$C$2:$C$2000))</f>
        <v/>
      </c>
      <c r="N68">
        <f>IF(F68="","",MIN(J68,MAX(0,INT((TODAY()-G68)/IF(I68="diaria",1,IF(I68="semanal",7,IF(I68="quincenal",15.2,30.4)))))))</f>
        <v/>
      </c>
      <c r="O68" s="3">
        <f>IF(F68="","",MAX(0,N68*K68-M68))</f>
        <v/>
      </c>
      <c r="P68" s="4">
        <f>IF(F68="","",IF(N68&gt;=J68,"",G68+ROUND((N68+1)*IF(I68="diaria",1,IF(I68="semanal",7,IF(I68="quincenal",15.2,30.4))),0)))</f>
        <v/>
      </c>
    </row>
    <row r="69">
      <c r="D69" s="3">
        <f>IF(F69="","",MAX(0,L69-M69))</f>
        <v/>
      </c>
      <c r="G69" s="4" t="n"/>
      <c r="H69" s="3" t="n"/>
      <c r="K69" s="3" t="n"/>
      <c r="L69" s="3">
        <f>IF(F69="","",K69*J69)</f>
        <v/>
      </c>
      <c r="M69" s="3">
        <f>IF(F69="","",SUMIF(Abonos!$B$2:$B$2000,F69,Abonos!$C$2:$C$2000))</f>
        <v/>
      </c>
      <c r="N69">
        <f>IF(F69="","",MIN(J69,MAX(0,INT((TODAY()-G69)/IF(I69="diaria",1,IF(I69="semanal",7,IF(I69="quincenal",15.2,30.4)))))))</f>
        <v/>
      </c>
      <c r="O69" s="3">
        <f>IF(F69="","",MAX(0,N69*K69-M69))</f>
        <v/>
      </c>
      <c r="P69" s="4">
        <f>IF(F69="","",IF(N69&gt;=J69,"",G69+ROUND((N69+1)*IF(I69="diaria",1,IF(I69="semanal",7,IF(I69="quincenal",15.2,30.4))),0)))</f>
        <v/>
      </c>
    </row>
    <row r="70">
      <c r="D70" s="3">
        <f>IF(F70="","",MAX(0,L70-M70))</f>
        <v/>
      </c>
      <c r="G70" s="4" t="n"/>
      <c r="H70" s="3" t="n"/>
      <c r="K70" s="3" t="n"/>
      <c r="L70" s="3">
        <f>IF(F70="","",K70*J70)</f>
        <v/>
      </c>
      <c r="M70" s="3">
        <f>IF(F70="","",SUMIF(Abonos!$B$2:$B$2000,F70,Abonos!$C$2:$C$2000))</f>
        <v/>
      </c>
      <c r="N70">
        <f>IF(F70="","",MIN(J70,MAX(0,INT((TODAY()-G70)/IF(I70="diaria",1,IF(I70="semanal",7,IF(I70="quincenal",15.2,30.4)))))))</f>
        <v/>
      </c>
      <c r="O70" s="3">
        <f>IF(F70="","",MAX(0,N70*K70-M70))</f>
        <v/>
      </c>
      <c r="P70" s="4">
        <f>IF(F70="","",IF(N70&gt;=J70,"",G70+ROUND((N70+1)*IF(I70="diaria",1,IF(I70="semanal",7,IF(I70="quincenal",15.2,30.4))),0)))</f>
        <v/>
      </c>
    </row>
    <row r="71">
      <c r="D71" s="3">
        <f>IF(F71="","",MAX(0,L71-M71))</f>
        <v/>
      </c>
      <c r="G71" s="4" t="n"/>
      <c r="H71" s="3" t="n"/>
      <c r="K71" s="3" t="n"/>
      <c r="L71" s="3">
        <f>IF(F71="","",K71*J71)</f>
        <v/>
      </c>
      <c r="M71" s="3">
        <f>IF(F71="","",SUMIF(Abonos!$B$2:$B$2000,F71,Abonos!$C$2:$C$2000))</f>
        <v/>
      </c>
      <c r="N71">
        <f>IF(F71="","",MIN(J71,MAX(0,INT((TODAY()-G71)/IF(I71="diaria",1,IF(I71="semanal",7,IF(I71="quincenal",15.2,30.4)))))))</f>
        <v/>
      </c>
      <c r="O71" s="3">
        <f>IF(F71="","",MAX(0,N71*K71-M71))</f>
        <v/>
      </c>
      <c r="P71" s="4">
        <f>IF(F71="","",IF(N71&gt;=J71,"",G71+ROUND((N71+1)*IF(I71="diaria",1,IF(I71="semanal",7,IF(I71="quincenal",15.2,30.4))),0)))</f>
        <v/>
      </c>
    </row>
    <row r="72">
      <c r="D72" s="3">
        <f>IF(F72="","",MAX(0,L72-M72))</f>
        <v/>
      </c>
      <c r="G72" s="4" t="n"/>
      <c r="H72" s="3" t="n"/>
      <c r="K72" s="3" t="n"/>
      <c r="L72" s="3">
        <f>IF(F72="","",K72*J72)</f>
        <v/>
      </c>
      <c r="M72" s="3">
        <f>IF(F72="","",SUMIF(Abonos!$B$2:$B$2000,F72,Abonos!$C$2:$C$2000))</f>
        <v/>
      </c>
      <c r="N72">
        <f>IF(F72="","",MIN(J72,MAX(0,INT((TODAY()-G72)/IF(I72="diaria",1,IF(I72="semanal",7,IF(I72="quincenal",15.2,30.4)))))))</f>
        <v/>
      </c>
      <c r="O72" s="3">
        <f>IF(F72="","",MAX(0,N72*K72-M72))</f>
        <v/>
      </c>
      <c r="P72" s="4">
        <f>IF(F72="","",IF(N72&gt;=J72,"",G72+ROUND((N72+1)*IF(I72="diaria",1,IF(I72="semanal",7,IF(I72="quincenal",15.2,30.4))),0)))</f>
        <v/>
      </c>
    </row>
    <row r="73">
      <c r="D73" s="3">
        <f>IF(F73="","",MAX(0,L73-M73))</f>
        <v/>
      </c>
      <c r="G73" s="4" t="n"/>
      <c r="H73" s="3" t="n"/>
      <c r="K73" s="3" t="n"/>
      <c r="L73" s="3">
        <f>IF(F73="","",K73*J73)</f>
        <v/>
      </c>
      <c r="M73" s="3">
        <f>IF(F73="","",SUMIF(Abonos!$B$2:$B$2000,F73,Abonos!$C$2:$C$2000))</f>
        <v/>
      </c>
      <c r="N73">
        <f>IF(F73="","",MIN(J73,MAX(0,INT((TODAY()-G73)/IF(I73="diaria",1,IF(I73="semanal",7,IF(I73="quincenal",15.2,30.4)))))))</f>
        <v/>
      </c>
      <c r="O73" s="3">
        <f>IF(F73="","",MAX(0,N73*K73-M73))</f>
        <v/>
      </c>
      <c r="P73" s="4">
        <f>IF(F73="","",IF(N73&gt;=J73,"",G73+ROUND((N73+1)*IF(I73="diaria",1,IF(I73="semanal",7,IF(I73="quincenal",15.2,30.4))),0)))</f>
        <v/>
      </c>
    </row>
    <row r="74">
      <c r="D74" s="3">
        <f>IF(F74="","",MAX(0,L74-M74))</f>
        <v/>
      </c>
      <c r="G74" s="4" t="n"/>
      <c r="H74" s="3" t="n"/>
      <c r="K74" s="3" t="n"/>
      <c r="L74" s="3">
        <f>IF(F74="","",K74*J74)</f>
        <v/>
      </c>
      <c r="M74" s="3">
        <f>IF(F74="","",SUMIF(Abonos!$B$2:$B$2000,F74,Abonos!$C$2:$C$2000))</f>
        <v/>
      </c>
      <c r="N74">
        <f>IF(F74="","",MIN(J74,MAX(0,INT((TODAY()-G74)/IF(I74="diaria",1,IF(I74="semanal",7,IF(I74="quincenal",15.2,30.4)))))))</f>
        <v/>
      </c>
      <c r="O74" s="3">
        <f>IF(F74="","",MAX(0,N74*K74-M74))</f>
        <v/>
      </c>
      <c r="P74" s="4">
        <f>IF(F74="","",IF(N74&gt;=J74,"",G74+ROUND((N74+1)*IF(I74="diaria",1,IF(I74="semanal",7,IF(I74="quincenal",15.2,30.4))),0)))</f>
        <v/>
      </c>
    </row>
    <row r="75">
      <c r="D75" s="3">
        <f>IF(F75="","",MAX(0,L75-M75))</f>
        <v/>
      </c>
      <c r="G75" s="4" t="n"/>
      <c r="H75" s="3" t="n"/>
      <c r="K75" s="3" t="n"/>
      <c r="L75" s="3">
        <f>IF(F75="","",K75*J75)</f>
        <v/>
      </c>
      <c r="M75" s="3">
        <f>IF(F75="","",SUMIF(Abonos!$B$2:$B$2000,F75,Abonos!$C$2:$C$2000))</f>
        <v/>
      </c>
      <c r="N75">
        <f>IF(F75="","",MIN(J75,MAX(0,INT((TODAY()-G75)/IF(I75="diaria",1,IF(I75="semanal",7,IF(I75="quincenal",15.2,30.4)))))))</f>
        <v/>
      </c>
      <c r="O75" s="3">
        <f>IF(F75="","",MAX(0,N75*K75-M75))</f>
        <v/>
      </c>
      <c r="P75" s="4">
        <f>IF(F75="","",IF(N75&gt;=J75,"",G75+ROUND((N75+1)*IF(I75="diaria",1,IF(I75="semanal",7,IF(I75="quincenal",15.2,30.4))),0)))</f>
        <v/>
      </c>
    </row>
    <row r="76">
      <c r="D76" s="3">
        <f>IF(F76="","",MAX(0,L76-M76))</f>
        <v/>
      </c>
      <c r="G76" s="4" t="n"/>
      <c r="H76" s="3" t="n"/>
      <c r="K76" s="3" t="n"/>
      <c r="L76" s="3">
        <f>IF(F76="","",K76*J76)</f>
        <v/>
      </c>
      <c r="M76" s="3">
        <f>IF(F76="","",SUMIF(Abonos!$B$2:$B$2000,F76,Abonos!$C$2:$C$2000))</f>
        <v/>
      </c>
      <c r="N76">
        <f>IF(F76="","",MIN(J76,MAX(0,INT((TODAY()-G76)/IF(I76="diaria",1,IF(I76="semanal",7,IF(I76="quincenal",15.2,30.4)))))))</f>
        <v/>
      </c>
      <c r="O76" s="3">
        <f>IF(F76="","",MAX(0,N76*K76-M76))</f>
        <v/>
      </c>
      <c r="P76" s="4">
        <f>IF(F76="","",IF(N76&gt;=J76,"",G76+ROUND((N76+1)*IF(I76="diaria",1,IF(I76="semanal",7,IF(I76="quincenal",15.2,30.4))),0)))</f>
        <v/>
      </c>
    </row>
    <row r="77">
      <c r="D77" s="3">
        <f>IF(F77="","",MAX(0,L77-M77))</f>
        <v/>
      </c>
      <c r="G77" s="4" t="n"/>
      <c r="H77" s="3" t="n"/>
      <c r="K77" s="3" t="n"/>
      <c r="L77" s="3">
        <f>IF(F77="","",K77*J77)</f>
        <v/>
      </c>
      <c r="M77" s="3">
        <f>IF(F77="","",SUMIF(Abonos!$B$2:$B$2000,F77,Abonos!$C$2:$C$2000))</f>
        <v/>
      </c>
      <c r="N77">
        <f>IF(F77="","",MIN(J77,MAX(0,INT((TODAY()-G77)/IF(I77="diaria",1,IF(I77="semanal",7,IF(I77="quincenal",15.2,30.4)))))))</f>
        <v/>
      </c>
      <c r="O77" s="3">
        <f>IF(F77="","",MAX(0,N77*K77-M77))</f>
        <v/>
      </c>
      <c r="P77" s="4">
        <f>IF(F77="","",IF(N77&gt;=J77,"",G77+ROUND((N77+1)*IF(I77="diaria",1,IF(I77="semanal",7,IF(I77="quincenal",15.2,30.4))),0)))</f>
        <v/>
      </c>
    </row>
    <row r="78">
      <c r="D78" s="3">
        <f>IF(F78="","",MAX(0,L78-M78))</f>
        <v/>
      </c>
      <c r="G78" s="4" t="n"/>
      <c r="H78" s="3" t="n"/>
      <c r="K78" s="3" t="n"/>
      <c r="L78" s="3">
        <f>IF(F78="","",K78*J78)</f>
        <v/>
      </c>
      <c r="M78" s="3">
        <f>IF(F78="","",SUMIF(Abonos!$B$2:$B$2000,F78,Abonos!$C$2:$C$2000))</f>
        <v/>
      </c>
      <c r="N78">
        <f>IF(F78="","",MIN(J78,MAX(0,INT((TODAY()-G78)/IF(I78="diaria",1,IF(I78="semanal",7,IF(I78="quincenal",15.2,30.4)))))))</f>
        <v/>
      </c>
      <c r="O78" s="3">
        <f>IF(F78="","",MAX(0,N78*K78-M78))</f>
        <v/>
      </c>
      <c r="P78" s="4">
        <f>IF(F78="","",IF(N78&gt;=J78,"",G78+ROUND((N78+1)*IF(I78="diaria",1,IF(I78="semanal",7,IF(I78="quincenal",15.2,30.4))),0)))</f>
        <v/>
      </c>
    </row>
    <row r="79">
      <c r="D79" s="3">
        <f>IF(F79="","",MAX(0,L79-M79))</f>
        <v/>
      </c>
      <c r="G79" s="4" t="n"/>
      <c r="H79" s="3" t="n"/>
      <c r="K79" s="3" t="n"/>
      <c r="L79" s="3">
        <f>IF(F79="","",K79*J79)</f>
        <v/>
      </c>
      <c r="M79" s="3">
        <f>IF(F79="","",SUMIF(Abonos!$B$2:$B$2000,F79,Abonos!$C$2:$C$2000))</f>
        <v/>
      </c>
      <c r="N79">
        <f>IF(F79="","",MIN(J79,MAX(0,INT((TODAY()-G79)/IF(I79="diaria",1,IF(I79="semanal",7,IF(I79="quincenal",15.2,30.4)))))))</f>
        <v/>
      </c>
      <c r="O79" s="3">
        <f>IF(F79="","",MAX(0,N79*K79-M79))</f>
        <v/>
      </c>
      <c r="P79" s="4">
        <f>IF(F79="","",IF(N79&gt;=J79,"",G79+ROUND((N79+1)*IF(I79="diaria",1,IF(I79="semanal",7,IF(I79="quincenal",15.2,30.4))),0)))</f>
        <v/>
      </c>
    </row>
    <row r="80">
      <c r="D80" s="3">
        <f>IF(F80="","",MAX(0,L80-M80))</f>
        <v/>
      </c>
      <c r="G80" s="4" t="n"/>
      <c r="H80" s="3" t="n"/>
      <c r="K80" s="3" t="n"/>
      <c r="L80" s="3">
        <f>IF(F80="","",K80*J80)</f>
        <v/>
      </c>
      <c r="M80" s="3">
        <f>IF(F80="","",SUMIF(Abonos!$B$2:$B$2000,F80,Abonos!$C$2:$C$2000))</f>
        <v/>
      </c>
      <c r="N80">
        <f>IF(F80="","",MIN(J80,MAX(0,INT((TODAY()-G80)/IF(I80="diaria",1,IF(I80="semanal",7,IF(I80="quincenal",15.2,30.4)))))))</f>
        <v/>
      </c>
      <c r="O80" s="3">
        <f>IF(F80="","",MAX(0,N80*K80-M80))</f>
        <v/>
      </c>
      <c r="P80" s="4">
        <f>IF(F80="","",IF(N80&gt;=J80,"",G80+ROUND((N80+1)*IF(I80="diaria",1,IF(I80="semanal",7,IF(I80="quincenal",15.2,30.4))),0)))</f>
        <v/>
      </c>
    </row>
    <row r="81">
      <c r="D81" s="3">
        <f>IF(F81="","",MAX(0,L81-M81))</f>
        <v/>
      </c>
      <c r="G81" s="4" t="n"/>
      <c r="H81" s="3" t="n"/>
      <c r="K81" s="3" t="n"/>
      <c r="L81" s="3">
        <f>IF(F81="","",K81*J81)</f>
        <v/>
      </c>
      <c r="M81" s="3">
        <f>IF(F81="","",SUMIF(Abonos!$B$2:$B$2000,F81,Abonos!$C$2:$C$2000))</f>
        <v/>
      </c>
      <c r="N81">
        <f>IF(F81="","",MIN(J81,MAX(0,INT((TODAY()-G81)/IF(I81="diaria",1,IF(I81="semanal",7,IF(I81="quincenal",15.2,30.4)))))))</f>
        <v/>
      </c>
      <c r="O81" s="3">
        <f>IF(F81="","",MAX(0,N81*K81-M81))</f>
        <v/>
      </c>
      <c r="P81" s="4">
        <f>IF(F81="","",IF(N81&gt;=J81,"",G81+ROUND((N81+1)*IF(I81="diaria",1,IF(I81="semanal",7,IF(I81="quincenal",15.2,30.4))),0)))</f>
        <v/>
      </c>
    </row>
    <row r="82">
      <c r="D82" s="3">
        <f>IF(F82="","",MAX(0,L82-M82))</f>
        <v/>
      </c>
      <c r="G82" s="4" t="n"/>
      <c r="H82" s="3" t="n"/>
      <c r="K82" s="3" t="n"/>
      <c r="L82" s="3">
        <f>IF(F82="","",K82*J82)</f>
        <v/>
      </c>
      <c r="M82" s="3">
        <f>IF(F82="","",SUMIF(Abonos!$B$2:$B$2000,F82,Abonos!$C$2:$C$2000))</f>
        <v/>
      </c>
      <c r="N82">
        <f>IF(F82="","",MIN(J82,MAX(0,INT((TODAY()-G82)/IF(I82="diaria",1,IF(I82="semanal",7,IF(I82="quincenal",15.2,30.4)))))))</f>
        <v/>
      </c>
      <c r="O82" s="3">
        <f>IF(F82="","",MAX(0,N82*K82-M82))</f>
        <v/>
      </c>
      <c r="P82" s="4">
        <f>IF(F82="","",IF(N82&gt;=J82,"",G82+ROUND((N82+1)*IF(I82="diaria",1,IF(I82="semanal",7,IF(I82="quincenal",15.2,30.4))),0)))</f>
        <v/>
      </c>
    </row>
    <row r="83">
      <c r="D83" s="3">
        <f>IF(F83="","",MAX(0,L83-M83))</f>
        <v/>
      </c>
      <c r="G83" s="4" t="n"/>
      <c r="H83" s="3" t="n"/>
      <c r="K83" s="3" t="n"/>
      <c r="L83" s="3">
        <f>IF(F83="","",K83*J83)</f>
        <v/>
      </c>
      <c r="M83" s="3">
        <f>IF(F83="","",SUMIF(Abonos!$B$2:$B$2000,F83,Abonos!$C$2:$C$2000))</f>
        <v/>
      </c>
      <c r="N83">
        <f>IF(F83="","",MIN(J83,MAX(0,INT((TODAY()-G83)/IF(I83="diaria",1,IF(I83="semanal",7,IF(I83="quincenal",15.2,30.4)))))))</f>
        <v/>
      </c>
      <c r="O83" s="3">
        <f>IF(F83="","",MAX(0,N83*K83-M83))</f>
        <v/>
      </c>
      <c r="P83" s="4">
        <f>IF(F83="","",IF(N83&gt;=J83,"",G83+ROUND((N83+1)*IF(I83="diaria",1,IF(I83="semanal",7,IF(I83="quincenal",15.2,30.4))),0)))</f>
        <v/>
      </c>
    </row>
    <row r="84">
      <c r="D84" s="3">
        <f>IF(F84="","",MAX(0,L84-M84))</f>
        <v/>
      </c>
      <c r="G84" s="4" t="n"/>
      <c r="H84" s="3" t="n"/>
      <c r="K84" s="3" t="n"/>
      <c r="L84" s="3">
        <f>IF(F84="","",K84*J84)</f>
        <v/>
      </c>
      <c r="M84" s="3">
        <f>IF(F84="","",SUMIF(Abonos!$B$2:$B$2000,F84,Abonos!$C$2:$C$2000))</f>
        <v/>
      </c>
      <c r="N84">
        <f>IF(F84="","",MIN(J84,MAX(0,INT((TODAY()-G84)/IF(I84="diaria",1,IF(I84="semanal",7,IF(I84="quincenal",15.2,30.4)))))))</f>
        <v/>
      </c>
      <c r="O84" s="3">
        <f>IF(F84="","",MAX(0,N84*K84-M84))</f>
        <v/>
      </c>
      <c r="P84" s="4">
        <f>IF(F84="","",IF(N84&gt;=J84,"",G84+ROUND((N84+1)*IF(I84="diaria",1,IF(I84="semanal",7,IF(I84="quincenal",15.2,30.4))),0)))</f>
        <v/>
      </c>
    </row>
    <row r="85">
      <c r="D85" s="3">
        <f>IF(F85="","",MAX(0,L85-M85))</f>
        <v/>
      </c>
      <c r="G85" s="4" t="n"/>
      <c r="H85" s="3" t="n"/>
      <c r="K85" s="3" t="n"/>
      <c r="L85" s="3">
        <f>IF(F85="","",K85*J85)</f>
        <v/>
      </c>
      <c r="M85" s="3">
        <f>IF(F85="","",SUMIF(Abonos!$B$2:$B$2000,F85,Abonos!$C$2:$C$2000))</f>
        <v/>
      </c>
      <c r="N85">
        <f>IF(F85="","",MIN(J85,MAX(0,INT((TODAY()-G85)/IF(I85="diaria",1,IF(I85="semanal",7,IF(I85="quincenal",15.2,30.4)))))))</f>
        <v/>
      </c>
      <c r="O85" s="3">
        <f>IF(F85="","",MAX(0,N85*K85-M85))</f>
        <v/>
      </c>
      <c r="P85" s="4">
        <f>IF(F85="","",IF(N85&gt;=J85,"",G85+ROUND((N85+1)*IF(I85="diaria",1,IF(I85="semanal",7,IF(I85="quincenal",15.2,30.4))),0)))</f>
        <v/>
      </c>
    </row>
    <row r="86">
      <c r="D86" s="3">
        <f>IF(F86="","",MAX(0,L86-M86))</f>
        <v/>
      </c>
      <c r="G86" s="4" t="n"/>
      <c r="H86" s="3" t="n"/>
      <c r="K86" s="3" t="n"/>
      <c r="L86" s="3">
        <f>IF(F86="","",K86*J86)</f>
        <v/>
      </c>
      <c r="M86" s="3">
        <f>IF(F86="","",SUMIF(Abonos!$B$2:$B$2000,F86,Abonos!$C$2:$C$2000))</f>
        <v/>
      </c>
      <c r="N86">
        <f>IF(F86="","",MIN(J86,MAX(0,INT((TODAY()-G86)/IF(I86="diaria",1,IF(I86="semanal",7,IF(I86="quincenal",15.2,30.4)))))))</f>
        <v/>
      </c>
      <c r="O86" s="3">
        <f>IF(F86="","",MAX(0,N86*K86-M86))</f>
        <v/>
      </c>
      <c r="P86" s="4">
        <f>IF(F86="","",IF(N86&gt;=J86,"",G86+ROUND((N86+1)*IF(I86="diaria",1,IF(I86="semanal",7,IF(I86="quincenal",15.2,30.4))),0)))</f>
        <v/>
      </c>
    </row>
    <row r="87">
      <c r="D87" s="3">
        <f>IF(F87="","",MAX(0,L87-M87))</f>
        <v/>
      </c>
      <c r="G87" s="4" t="n"/>
      <c r="H87" s="3" t="n"/>
      <c r="K87" s="3" t="n"/>
      <c r="L87" s="3">
        <f>IF(F87="","",K87*J87)</f>
        <v/>
      </c>
      <c r="M87" s="3">
        <f>IF(F87="","",SUMIF(Abonos!$B$2:$B$2000,F87,Abonos!$C$2:$C$2000))</f>
        <v/>
      </c>
      <c r="N87">
        <f>IF(F87="","",MIN(J87,MAX(0,INT((TODAY()-G87)/IF(I87="diaria",1,IF(I87="semanal",7,IF(I87="quincenal",15.2,30.4)))))))</f>
        <v/>
      </c>
      <c r="O87" s="3">
        <f>IF(F87="","",MAX(0,N87*K87-M87))</f>
        <v/>
      </c>
      <c r="P87" s="4">
        <f>IF(F87="","",IF(N87&gt;=J87,"",G87+ROUND((N87+1)*IF(I87="diaria",1,IF(I87="semanal",7,IF(I87="quincenal",15.2,30.4))),0)))</f>
        <v/>
      </c>
    </row>
    <row r="88">
      <c r="D88" s="3">
        <f>IF(F88="","",MAX(0,L88-M88))</f>
        <v/>
      </c>
      <c r="G88" s="4" t="n"/>
      <c r="H88" s="3" t="n"/>
      <c r="K88" s="3" t="n"/>
      <c r="L88" s="3">
        <f>IF(F88="","",K88*J88)</f>
        <v/>
      </c>
      <c r="M88" s="3">
        <f>IF(F88="","",SUMIF(Abonos!$B$2:$B$2000,F88,Abonos!$C$2:$C$2000))</f>
        <v/>
      </c>
      <c r="N88">
        <f>IF(F88="","",MIN(J88,MAX(0,INT((TODAY()-G88)/IF(I88="diaria",1,IF(I88="semanal",7,IF(I88="quincenal",15.2,30.4)))))))</f>
        <v/>
      </c>
      <c r="O88" s="3">
        <f>IF(F88="","",MAX(0,N88*K88-M88))</f>
        <v/>
      </c>
      <c r="P88" s="4">
        <f>IF(F88="","",IF(N88&gt;=J88,"",G88+ROUND((N88+1)*IF(I88="diaria",1,IF(I88="semanal",7,IF(I88="quincenal",15.2,30.4))),0)))</f>
        <v/>
      </c>
    </row>
    <row r="89">
      <c r="D89" s="3">
        <f>IF(F89="","",MAX(0,L89-M89))</f>
        <v/>
      </c>
      <c r="G89" s="4" t="n"/>
      <c r="H89" s="3" t="n"/>
      <c r="K89" s="3" t="n"/>
      <c r="L89" s="3">
        <f>IF(F89="","",K89*J89)</f>
        <v/>
      </c>
      <c r="M89" s="3">
        <f>IF(F89="","",SUMIF(Abonos!$B$2:$B$2000,F89,Abonos!$C$2:$C$2000))</f>
        <v/>
      </c>
      <c r="N89">
        <f>IF(F89="","",MIN(J89,MAX(0,INT((TODAY()-G89)/IF(I89="diaria",1,IF(I89="semanal",7,IF(I89="quincenal",15.2,30.4)))))))</f>
        <v/>
      </c>
      <c r="O89" s="3">
        <f>IF(F89="","",MAX(0,N89*K89-M89))</f>
        <v/>
      </c>
      <c r="P89" s="4">
        <f>IF(F89="","",IF(N89&gt;=J89,"",G89+ROUND((N89+1)*IF(I89="diaria",1,IF(I89="semanal",7,IF(I89="quincenal",15.2,30.4))),0)))</f>
        <v/>
      </c>
    </row>
    <row r="90">
      <c r="D90" s="3">
        <f>IF(F90="","",MAX(0,L90-M90))</f>
        <v/>
      </c>
      <c r="G90" s="4" t="n"/>
      <c r="H90" s="3" t="n"/>
      <c r="K90" s="3" t="n"/>
      <c r="L90" s="3">
        <f>IF(F90="","",K90*J90)</f>
        <v/>
      </c>
      <c r="M90" s="3">
        <f>IF(F90="","",SUMIF(Abonos!$B$2:$B$2000,F90,Abonos!$C$2:$C$2000))</f>
        <v/>
      </c>
      <c r="N90">
        <f>IF(F90="","",MIN(J90,MAX(0,INT((TODAY()-G90)/IF(I90="diaria",1,IF(I90="semanal",7,IF(I90="quincenal",15.2,30.4)))))))</f>
        <v/>
      </c>
      <c r="O90" s="3">
        <f>IF(F90="","",MAX(0,N90*K90-M90))</f>
        <v/>
      </c>
      <c r="P90" s="4">
        <f>IF(F90="","",IF(N90&gt;=J90,"",G90+ROUND((N90+1)*IF(I90="diaria",1,IF(I90="semanal",7,IF(I90="quincenal",15.2,30.4))),0)))</f>
        <v/>
      </c>
    </row>
    <row r="91">
      <c r="D91" s="3">
        <f>IF(F91="","",MAX(0,L91-M91))</f>
        <v/>
      </c>
      <c r="G91" s="4" t="n"/>
      <c r="H91" s="3" t="n"/>
      <c r="K91" s="3" t="n"/>
      <c r="L91" s="3">
        <f>IF(F91="","",K91*J91)</f>
        <v/>
      </c>
      <c r="M91" s="3">
        <f>IF(F91="","",SUMIF(Abonos!$B$2:$B$2000,F91,Abonos!$C$2:$C$2000))</f>
        <v/>
      </c>
      <c r="N91">
        <f>IF(F91="","",MIN(J91,MAX(0,INT((TODAY()-G91)/IF(I91="diaria",1,IF(I91="semanal",7,IF(I91="quincenal",15.2,30.4)))))))</f>
        <v/>
      </c>
      <c r="O91" s="3">
        <f>IF(F91="","",MAX(0,N91*K91-M91))</f>
        <v/>
      </c>
      <c r="P91" s="4">
        <f>IF(F91="","",IF(N91&gt;=J91,"",G91+ROUND((N91+1)*IF(I91="diaria",1,IF(I91="semanal",7,IF(I91="quincenal",15.2,30.4))),0)))</f>
        <v/>
      </c>
    </row>
    <row r="92">
      <c r="D92" s="3">
        <f>IF(F92="","",MAX(0,L92-M92))</f>
        <v/>
      </c>
      <c r="G92" s="4" t="n"/>
      <c r="H92" s="3" t="n"/>
      <c r="K92" s="3" t="n"/>
      <c r="L92" s="3">
        <f>IF(F92="","",K92*J92)</f>
        <v/>
      </c>
      <c r="M92" s="3">
        <f>IF(F92="","",SUMIF(Abonos!$B$2:$B$2000,F92,Abonos!$C$2:$C$2000))</f>
        <v/>
      </c>
      <c r="N92">
        <f>IF(F92="","",MIN(J92,MAX(0,INT((TODAY()-G92)/IF(I92="diaria",1,IF(I92="semanal",7,IF(I92="quincenal",15.2,30.4)))))))</f>
        <v/>
      </c>
      <c r="O92" s="3">
        <f>IF(F92="","",MAX(0,N92*K92-M92))</f>
        <v/>
      </c>
      <c r="P92" s="4">
        <f>IF(F92="","",IF(N92&gt;=J92,"",G92+ROUND((N92+1)*IF(I92="diaria",1,IF(I92="semanal",7,IF(I92="quincenal",15.2,30.4))),0)))</f>
        <v/>
      </c>
    </row>
    <row r="93">
      <c r="D93" s="3">
        <f>IF(F93="","",MAX(0,L93-M93))</f>
        <v/>
      </c>
      <c r="G93" s="4" t="n"/>
      <c r="H93" s="3" t="n"/>
      <c r="K93" s="3" t="n"/>
      <c r="L93" s="3">
        <f>IF(F93="","",K93*J93)</f>
        <v/>
      </c>
      <c r="M93" s="3">
        <f>IF(F93="","",SUMIF(Abonos!$B$2:$B$2000,F93,Abonos!$C$2:$C$2000))</f>
        <v/>
      </c>
      <c r="N93">
        <f>IF(F93="","",MIN(J93,MAX(0,INT((TODAY()-G93)/IF(I93="diaria",1,IF(I93="semanal",7,IF(I93="quincenal",15.2,30.4)))))))</f>
        <v/>
      </c>
      <c r="O93" s="3">
        <f>IF(F93="","",MAX(0,N93*K93-M93))</f>
        <v/>
      </c>
      <c r="P93" s="4">
        <f>IF(F93="","",IF(N93&gt;=J93,"",G93+ROUND((N93+1)*IF(I93="diaria",1,IF(I93="semanal",7,IF(I93="quincenal",15.2,30.4))),0)))</f>
        <v/>
      </c>
    </row>
    <row r="94">
      <c r="D94" s="3">
        <f>IF(F94="","",MAX(0,L94-M94))</f>
        <v/>
      </c>
      <c r="G94" s="4" t="n"/>
      <c r="H94" s="3" t="n"/>
      <c r="K94" s="3" t="n"/>
      <c r="L94" s="3">
        <f>IF(F94="","",K94*J94)</f>
        <v/>
      </c>
      <c r="M94" s="3">
        <f>IF(F94="","",SUMIF(Abonos!$B$2:$B$2000,F94,Abonos!$C$2:$C$2000))</f>
        <v/>
      </c>
      <c r="N94">
        <f>IF(F94="","",MIN(J94,MAX(0,INT((TODAY()-G94)/IF(I94="diaria",1,IF(I94="semanal",7,IF(I94="quincenal",15.2,30.4)))))))</f>
        <v/>
      </c>
      <c r="O94" s="3">
        <f>IF(F94="","",MAX(0,N94*K94-M94))</f>
        <v/>
      </c>
      <c r="P94" s="4">
        <f>IF(F94="","",IF(N94&gt;=J94,"",G94+ROUND((N94+1)*IF(I94="diaria",1,IF(I94="semanal",7,IF(I94="quincenal",15.2,30.4))),0)))</f>
        <v/>
      </c>
    </row>
    <row r="95">
      <c r="D95" s="3">
        <f>IF(F95="","",MAX(0,L95-M95))</f>
        <v/>
      </c>
      <c r="G95" s="4" t="n"/>
      <c r="H95" s="3" t="n"/>
      <c r="K95" s="3" t="n"/>
      <c r="L95" s="3">
        <f>IF(F95="","",K95*J95)</f>
        <v/>
      </c>
      <c r="M95" s="3">
        <f>IF(F95="","",SUMIF(Abonos!$B$2:$B$2000,F95,Abonos!$C$2:$C$2000))</f>
        <v/>
      </c>
      <c r="N95">
        <f>IF(F95="","",MIN(J95,MAX(0,INT((TODAY()-G95)/IF(I95="diaria",1,IF(I95="semanal",7,IF(I95="quincenal",15.2,30.4)))))))</f>
        <v/>
      </c>
      <c r="O95" s="3">
        <f>IF(F95="","",MAX(0,N95*K95-M95))</f>
        <v/>
      </c>
      <c r="P95" s="4">
        <f>IF(F95="","",IF(N95&gt;=J95,"",G95+ROUND((N95+1)*IF(I95="diaria",1,IF(I95="semanal",7,IF(I95="quincenal",15.2,30.4))),0)))</f>
        <v/>
      </c>
    </row>
    <row r="96">
      <c r="D96" s="3">
        <f>IF(F96="","",MAX(0,L96-M96))</f>
        <v/>
      </c>
      <c r="G96" s="4" t="n"/>
      <c r="H96" s="3" t="n"/>
      <c r="K96" s="3" t="n"/>
      <c r="L96" s="3">
        <f>IF(F96="","",K96*J96)</f>
        <v/>
      </c>
      <c r="M96" s="3">
        <f>IF(F96="","",SUMIF(Abonos!$B$2:$B$2000,F96,Abonos!$C$2:$C$2000))</f>
        <v/>
      </c>
      <c r="N96">
        <f>IF(F96="","",MIN(J96,MAX(0,INT((TODAY()-G96)/IF(I96="diaria",1,IF(I96="semanal",7,IF(I96="quincenal",15.2,30.4)))))))</f>
        <v/>
      </c>
      <c r="O96" s="3">
        <f>IF(F96="","",MAX(0,N96*K96-M96))</f>
        <v/>
      </c>
      <c r="P96" s="4">
        <f>IF(F96="","",IF(N96&gt;=J96,"",G96+ROUND((N96+1)*IF(I96="diaria",1,IF(I96="semanal",7,IF(I96="quincenal",15.2,30.4))),0)))</f>
        <v/>
      </c>
    </row>
    <row r="97">
      <c r="D97" s="3">
        <f>IF(F97="","",MAX(0,L97-M97))</f>
        <v/>
      </c>
      <c r="G97" s="4" t="n"/>
      <c r="H97" s="3" t="n"/>
      <c r="K97" s="3" t="n"/>
      <c r="L97" s="3">
        <f>IF(F97="","",K97*J97)</f>
        <v/>
      </c>
      <c r="M97" s="3">
        <f>IF(F97="","",SUMIF(Abonos!$B$2:$B$2000,F97,Abonos!$C$2:$C$2000))</f>
        <v/>
      </c>
      <c r="N97">
        <f>IF(F97="","",MIN(J97,MAX(0,INT((TODAY()-G97)/IF(I97="diaria",1,IF(I97="semanal",7,IF(I97="quincenal",15.2,30.4)))))))</f>
        <v/>
      </c>
      <c r="O97" s="3">
        <f>IF(F97="","",MAX(0,N97*K97-M97))</f>
        <v/>
      </c>
      <c r="P97" s="4">
        <f>IF(F97="","",IF(N97&gt;=J97,"",G97+ROUND((N97+1)*IF(I97="diaria",1,IF(I97="semanal",7,IF(I97="quincenal",15.2,30.4))),0)))</f>
        <v/>
      </c>
    </row>
    <row r="98">
      <c r="D98" s="3">
        <f>IF(F98="","",MAX(0,L98-M98))</f>
        <v/>
      </c>
      <c r="G98" s="4" t="n"/>
      <c r="H98" s="3" t="n"/>
      <c r="K98" s="3" t="n"/>
      <c r="L98" s="3">
        <f>IF(F98="","",K98*J98)</f>
        <v/>
      </c>
      <c r="M98" s="3">
        <f>IF(F98="","",SUMIF(Abonos!$B$2:$B$2000,F98,Abonos!$C$2:$C$2000))</f>
        <v/>
      </c>
      <c r="N98">
        <f>IF(F98="","",MIN(J98,MAX(0,INT((TODAY()-G98)/IF(I98="diaria",1,IF(I98="semanal",7,IF(I98="quincenal",15.2,30.4)))))))</f>
        <v/>
      </c>
      <c r="O98" s="3">
        <f>IF(F98="","",MAX(0,N98*K98-M98))</f>
        <v/>
      </c>
      <c r="P98" s="4">
        <f>IF(F98="","",IF(N98&gt;=J98,"",G98+ROUND((N98+1)*IF(I98="diaria",1,IF(I98="semanal",7,IF(I98="quincenal",15.2,30.4))),0)))</f>
        <v/>
      </c>
    </row>
    <row r="99">
      <c r="D99" s="3">
        <f>IF(F99="","",MAX(0,L99-M99))</f>
        <v/>
      </c>
      <c r="G99" s="4" t="n"/>
      <c r="H99" s="3" t="n"/>
      <c r="K99" s="3" t="n"/>
      <c r="L99" s="3">
        <f>IF(F99="","",K99*J99)</f>
        <v/>
      </c>
      <c r="M99" s="3">
        <f>IF(F99="","",SUMIF(Abonos!$B$2:$B$2000,F99,Abonos!$C$2:$C$2000))</f>
        <v/>
      </c>
      <c r="N99">
        <f>IF(F99="","",MIN(J99,MAX(0,INT((TODAY()-G99)/IF(I99="diaria",1,IF(I99="semanal",7,IF(I99="quincenal",15.2,30.4)))))))</f>
        <v/>
      </c>
      <c r="O99" s="3">
        <f>IF(F99="","",MAX(0,N99*K99-M99))</f>
        <v/>
      </c>
      <c r="P99" s="4">
        <f>IF(F99="","",IF(N99&gt;=J99,"",G99+ROUND((N99+1)*IF(I99="diaria",1,IF(I99="semanal",7,IF(I99="quincenal",15.2,30.4))),0)))</f>
        <v/>
      </c>
    </row>
    <row r="100">
      <c r="D100" s="3">
        <f>IF(F100="","",MAX(0,L100-M100))</f>
        <v/>
      </c>
      <c r="G100" s="4" t="n"/>
      <c r="H100" s="3" t="n"/>
      <c r="K100" s="3" t="n"/>
      <c r="L100" s="3">
        <f>IF(F100="","",K100*J100)</f>
        <v/>
      </c>
      <c r="M100" s="3">
        <f>IF(F100="","",SUMIF(Abonos!$B$2:$B$2000,F100,Abonos!$C$2:$C$2000))</f>
        <v/>
      </c>
      <c r="N100">
        <f>IF(F100="","",MIN(J100,MAX(0,INT((TODAY()-G100)/IF(I100="diaria",1,IF(I100="semanal",7,IF(I100="quincenal",15.2,30.4)))))))</f>
        <v/>
      </c>
      <c r="O100" s="3">
        <f>IF(F100="","",MAX(0,N100*K100-M100))</f>
        <v/>
      </c>
      <c r="P100" s="4">
        <f>IF(F100="","",IF(N100&gt;=J100,"",G100+ROUND((N100+1)*IF(I100="diaria",1,IF(I100="semanal",7,IF(I100="quincenal",15.2,30.4))),0)))</f>
        <v/>
      </c>
    </row>
    <row r="101">
      <c r="D101" s="3">
        <f>IF(F101="","",MAX(0,L101-M101))</f>
        <v/>
      </c>
      <c r="G101" s="4" t="n"/>
      <c r="H101" s="3" t="n"/>
      <c r="K101" s="3" t="n"/>
      <c r="L101" s="3">
        <f>IF(F101="","",K101*J101)</f>
        <v/>
      </c>
      <c r="M101" s="3">
        <f>IF(F101="","",SUMIF(Abonos!$B$2:$B$2000,F101,Abonos!$C$2:$C$2000))</f>
        <v/>
      </c>
      <c r="N101">
        <f>IF(F101="","",MIN(J101,MAX(0,INT((TODAY()-G101)/IF(I101="diaria",1,IF(I101="semanal",7,IF(I101="quincenal",15.2,30.4)))))))</f>
        <v/>
      </c>
      <c r="O101" s="3">
        <f>IF(F101="","",MAX(0,N101*K101-M101))</f>
        <v/>
      </c>
      <c r="P101" s="4">
        <f>IF(F101="","",IF(N101&gt;=J101,"",G101+ROUND((N101+1)*IF(I101="diaria",1,IF(I101="semanal",7,IF(I101="quincenal",15.2,30.4))),0)))</f>
        <v/>
      </c>
    </row>
    <row r="102">
      <c r="D102" s="3">
        <f>IF(F102="","",MAX(0,L102-M102))</f>
        <v/>
      </c>
      <c r="G102" s="4" t="n"/>
      <c r="H102" s="3" t="n"/>
      <c r="K102" s="3" t="n"/>
      <c r="L102" s="3">
        <f>IF(F102="","",K102*J102)</f>
        <v/>
      </c>
      <c r="M102" s="3">
        <f>IF(F102="","",SUMIF(Abonos!$B$2:$B$2000,F102,Abonos!$C$2:$C$2000))</f>
        <v/>
      </c>
      <c r="N102">
        <f>IF(F102="","",MIN(J102,MAX(0,INT((TODAY()-G102)/IF(I102="diaria",1,IF(I102="semanal",7,IF(I102="quincenal",15.2,30.4)))))))</f>
        <v/>
      </c>
      <c r="O102" s="3">
        <f>IF(F102="","",MAX(0,N102*K102-M102))</f>
        <v/>
      </c>
      <c r="P102" s="4">
        <f>IF(F102="","",IF(N102&gt;=J102,"",G102+ROUND((N102+1)*IF(I102="diaria",1,IF(I102="semanal",7,IF(I102="quincenal",15.2,30.4))),0)))</f>
        <v/>
      </c>
    </row>
    <row r="103">
      <c r="D103" s="3">
        <f>IF(F103="","",MAX(0,L103-M103))</f>
        <v/>
      </c>
      <c r="G103" s="4" t="n"/>
      <c r="H103" s="3" t="n"/>
      <c r="K103" s="3" t="n"/>
      <c r="L103" s="3">
        <f>IF(F103="","",K103*J103)</f>
        <v/>
      </c>
      <c r="M103" s="3">
        <f>IF(F103="","",SUMIF(Abonos!$B$2:$B$2000,F103,Abonos!$C$2:$C$2000))</f>
        <v/>
      </c>
      <c r="N103">
        <f>IF(F103="","",MIN(J103,MAX(0,INT((TODAY()-G103)/IF(I103="diaria",1,IF(I103="semanal",7,IF(I103="quincenal",15.2,30.4)))))))</f>
        <v/>
      </c>
      <c r="O103" s="3">
        <f>IF(F103="","",MAX(0,N103*K103-M103))</f>
        <v/>
      </c>
      <c r="P103" s="4">
        <f>IF(F103="","",IF(N103&gt;=J103,"",G103+ROUND((N103+1)*IF(I103="diaria",1,IF(I103="semanal",7,IF(I103="quincenal",15.2,30.4))),0)))</f>
        <v/>
      </c>
    </row>
    <row r="104">
      <c r="D104" s="3">
        <f>IF(F104="","",MAX(0,L104-M104))</f>
        <v/>
      </c>
      <c r="G104" s="4" t="n"/>
      <c r="H104" s="3" t="n"/>
      <c r="K104" s="3" t="n"/>
      <c r="L104" s="3">
        <f>IF(F104="","",K104*J104)</f>
        <v/>
      </c>
      <c r="M104" s="3">
        <f>IF(F104="","",SUMIF(Abonos!$B$2:$B$2000,F104,Abonos!$C$2:$C$2000))</f>
        <v/>
      </c>
      <c r="N104">
        <f>IF(F104="","",MIN(J104,MAX(0,INT((TODAY()-G104)/IF(I104="diaria",1,IF(I104="semanal",7,IF(I104="quincenal",15.2,30.4)))))))</f>
        <v/>
      </c>
      <c r="O104" s="3">
        <f>IF(F104="","",MAX(0,N104*K104-M104))</f>
        <v/>
      </c>
      <c r="P104" s="4">
        <f>IF(F104="","",IF(N104&gt;=J104,"",G104+ROUND((N104+1)*IF(I104="diaria",1,IF(I104="semanal",7,IF(I104="quincenal",15.2,30.4))),0)))</f>
        <v/>
      </c>
    </row>
    <row r="105">
      <c r="D105" s="3">
        <f>IF(F105="","",MAX(0,L105-M105))</f>
        <v/>
      </c>
      <c r="G105" s="4" t="n"/>
      <c r="H105" s="3" t="n"/>
      <c r="K105" s="3" t="n"/>
      <c r="L105" s="3">
        <f>IF(F105="","",K105*J105)</f>
        <v/>
      </c>
      <c r="M105" s="3">
        <f>IF(F105="","",SUMIF(Abonos!$B$2:$B$2000,F105,Abonos!$C$2:$C$2000))</f>
        <v/>
      </c>
      <c r="N105">
        <f>IF(F105="","",MIN(J105,MAX(0,INT((TODAY()-G105)/IF(I105="diaria",1,IF(I105="semanal",7,IF(I105="quincenal",15.2,30.4)))))))</f>
        <v/>
      </c>
      <c r="O105" s="3">
        <f>IF(F105="","",MAX(0,N105*K105-M105))</f>
        <v/>
      </c>
      <c r="P105" s="4">
        <f>IF(F105="","",IF(N105&gt;=J105,"",G105+ROUND((N105+1)*IF(I105="diaria",1,IF(I105="semanal",7,IF(I105="quincenal",15.2,30.4))),0)))</f>
        <v/>
      </c>
    </row>
    <row r="106">
      <c r="D106" s="3">
        <f>IF(F106="","",MAX(0,L106-M106))</f>
        <v/>
      </c>
      <c r="G106" s="4" t="n"/>
      <c r="H106" s="3" t="n"/>
      <c r="K106" s="3" t="n"/>
      <c r="L106" s="3">
        <f>IF(F106="","",K106*J106)</f>
        <v/>
      </c>
      <c r="M106" s="3">
        <f>IF(F106="","",SUMIF(Abonos!$B$2:$B$2000,F106,Abonos!$C$2:$C$2000))</f>
        <v/>
      </c>
      <c r="N106">
        <f>IF(F106="","",MIN(J106,MAX(0,INT((TODAY()-G106)/IF(I106="diaria",1,IF(I106="semanal",7,IF(I106="quincenal",15.2,30.4)))))))</f>
        <v/>
      </c>
      <c r="O106" s="3">
        <f>IF(F106="","",MAX(0,N106*K106-M106))</f>
        <v/>
      </c>
      <c r="P106" s="4">
        <f>IF(F106="","",IF(N106&gt;=J106,"",G106+ROUND((N106+1)*IF(I106="diaria",1,IF(I106="semanal",7,IF(I106="quincenal",15.2,30.4))),0)))</f>
        <v/>
      </c>
    </row>
    <row r="107">
      <c r="D107" s="3">
        <f>IF(F107="","",MAX(0,L107-M107))</f>
        <v/>
      </c>
      <c r="G107" s="4" t="n"/>
      <c r="H107" s="3" t="n"/>
      <c r="K107" s="3" t="n"/>
      <c r="L107" s="3">
        <f>IF(F107="","",K107*J107)</f>
        <v/>
      </c>
      <c r="M107" s="3">
        <f>IF(F107="","",SUMIF(Abonos!$B$2:$B$2000,F107,Abonos!$C$2:$C$2000))</f>
        <v/>
      </c>
      <c r="N107">
        <f>IF(F107="","",MIN(J107,MAX(0,INT((TODAY()-G107)/IF(I107="diaria",1,IF(I107="semanal",7,IF(I107="quincenal",15.2,30.4)))))))</f>
        <v/>
      </c>
      <c r="O107" s="3">
        <f>IF(F107="","",MAX(0,N107*K107-M107))</f>
        <v/>
      </c>
      <c r="P107" s="4">
        <f>IF(F107="","",IF(N107&gt;=J107,"",G107+ROUND((N107+1)*IF(I107="diaria",1,IF(I107="semanal",7,IF(I107="quincenal",15.2,30.4))),0)))</f>
        <v/>
      </c>
    </row>
    <row r="108">
      <c r="D108" s="3">
        <f>IF(F108="","",MAX(0,L108-M108))</f>
        <v/>
      </c>
      <c r="G108" s="4" t="n"/>
      <c r="H108" s="3" t="n"/>
      <c r="K108" s="3" t="n"/>
      <c r="L108" s="3">
        <f>IF(F108="","",K108*J108)</f>
        <v/>
      </c>
      <c r="M108" s="3">
        <f>IF(F108="","",SUMIF(Abonos!$B$2:$B$2000,F108,Abonos!$C$2:$C$2000))</f>
        <v/>
      </c>
      <c r="N108">
        <f>IF(F108="","",MIN(J108,MAX(0,INT((TODAY()-G108)/IF(I108="diaria",1,IF(I108="semanal",7,IF(I108="quincenal",15.2,30.4)))))))</f>
        <v/>
      </c>
      <c r="O108" s="3">
        <f>IF(F108="","",MAX(0,N108*K108-M108))</f>
        <v/>
      </c>
      <c r="P108" s="4">
        <f>IF(F108="","",IF(N108&gt;=J108,"",G108+ROUND((N108+1)*IF(I108="diaria",1,IF(I108="semanal",7,IF(I108="quincenal",15.2,30.4))),0)))</f>
        <v/>
      </c>
    </row>
    <row r="109">
      <c r="D109" s="3">
        <f>IF(F109="","",MAX(0,L109-M109))</f>
        <v/>
      </c>
      <c r="G109" s="4" t="n"/>
      <c r="H109" s="3" t="n"/>
      <c r="K109" s="3" t="n"/>
      <c r="L109" s="3">
        <f>IF(F109="","",K109*J109)</f>
        <v/>
      </c>
      <c r="M109" s="3">
        <f>IF(F109="","",SUMIF(Abonos!$B$2:$B$2000,F109,Abonos!$C$2:$C$2000))</f>
        <v/>
      </c>
      <c r="N109">
        <f>IF(F109="","",MIN(J109,MAX(0,INT((TODAY()-G109)/IF(I109="diaria",1,IF(I109="semanal",7,IF(I109="quincenal",15.2,30.4)))))))</f>
        <v/>
      </c>
      <c r="O109" s="3">
        <f>IF(F109="","",MAX(0,N109*K109-M109))</f>
        <v/>
      </c>
      <c r="P109" s="4">
        <f>IF(F109="","",IF(N109&gt;=J109,"",G109+ROUND((N109+1)*IF(I109="diaria",1,IF(I109="semanal",7,IF(I109="quincenal",15.2,30.4))),0)))</f>
        <v/>
      </c>
    </row>
    <row r="110">
      <c r="D110" s="3">
        <f>IF(F110="","",MAX(0,L110-M110))</f>
        <v/>
      </c>
      <c r="G110" s="4" t="n"/>
      <c r="H110" s="3" t="n"/>
      <c r="K110" s="3" t="n"/>
      <c r="L110" s="3">
        <f>IF(F110="","",K110*J110)</f>
        <v/>
      </c>
      <c r="M110" s="3">
        <f>IF(F110="","",SUMIF(Abonos!$B$2:$B$2000,F110,Abonos!$C$2:$C$2000))</f>
        <v/>
      </c>
      <c r="N110">
        <f>IF(F110="","",MIN(J110,MAX(0,INT((TODAY()-G110)/IF(I110="diaria",1,IF(I110="semanal",7,IF(I110="quincenal",15.2,30.4)))))))</f>
        <v/>
      </c>
      <c r="O110" s="3">
        <f>IF(F110="","",MAX(0,N110*K110-M110))</f>
        <v/>
      </c>
      <c r="P110" s="4">
        <f>IF(F110="","",IF(N110&gt;=J110,"",G110+ROUND((N110+1)*IF(I110="diaria",1,IF(I110="semanal",7,IF(I110="quincenal",15.2,30.4))),0)))</f>
        <v/>
      </c>
    </row>
    <row r="111">
      <c r="D111" s="3">
        <f>IF(F111="","",MAX(0,L111-M111))</f>
        <v/>
      </c>
      <c r="G111" s="4" t="n"/>
      <c r="H111" s="3" t="n"/>
      <c r="K111" s="3" t="n"/>
      <c r="L111" s="3">
        <f>IF(F111="","",K111*J111)</f>
        <v/>
      </c>
      <c r="M111" s="3">
        <f>IF(F111="","",SUMIF(Abonos!$B$2:$B$2000,F111,Abonos!$C$2:$C$2000))</f>
        <v/>
      </c>
      <c r="N111">
        <f>IF(F111="","",MIN(J111,MAX(0,INT((TODAY()-G111)/IF(I111="diaria",1,IF(I111="semanal",7,IF(I111="quincenal",15.2,30.4)))))))</f>
        <v/>
      </c>
      <c r="O111" s="3">
        <f>IF(F111="","",MAX(0,N111*K111-M111))</f>
        <v/>
      </c>
      <c r="P111" s="4">
        <f>IF(F111="","",IF(N111&gt;=J111,"",G111+ROUND((N111+1)*IF(I111="diaria",1,IF(I111="semanal",7,IF(I111="quincenal",15.2,30.4))),0)))</f>
        <v/>
      </c>
    </row>
    <row r="112">
      <c r="D112" s="3">
        <f>IF(F112="","",MAX(0,L112-M112))</f>
        <v/>
      </c>
      <c r="G112" s="4" t="n"/>
      <c r="H112" s="3" t="n"/>
      <c r="K112" s="3" t="n"/>
      <c r="L112" s="3">
        <f>IF(F112="","",K112*J112)</f>
        <v/>
      </c>
      <c r="M112" s="3">
        <f>IF(F112="","",SUMIF(Abonos!$B$2:$B$2000,F112,Abonos!$C$2:$C$2000))</f>
        <v/>
      </c>
      <c r="N112">
        <f>IF(F112="","",MIN(J112,MAX(0,INT((TODAY()-G112)/IF(I112="diaria",1,IF(I112="semanal",7,IF(I112="quincenal",15.2,30.4)))))))</f>
        <v/>
      </c>
      <c r="O112" s="3">
        <f>IF(F112="","",MAX(0,N112*K112-M112))</f>
        <v/>
      </c>
      <c r="P112" s="4">
        <f>IF(F112="","",IF(N112&gt;=J112,"",G112+ROUND((N112+1)*IF(I112="diaria",1,IF(I112="semanal",7,IF(I112="quincenal",15.2,30.4))),0)))</f>
        <v/>
      </c>
    </row>
    <row r="113">
      <c r="D113" s="3">
        <f>IF(F113="","",MAX(0,L113-M113))</f>
        <v/>
      </c>
      <c r="G113" s="4" t="n"/>
      <c r="H113" s="3" t="n"/>
      <c r="K113" s="3" t="n"/>
      <c r="L113" s="3">
        <f>IF(F113="","",K113*J113)</f>
        <v/>
      </c>
      <c r="M113" s="3">
        <f>IF(F113="","",SUMIF(Abonos!$B$2:$B$2000,F113,Abonos!$C$2:$C$2000))</f>
        <v/>
      </c>
      <c r="N113">
        <f>IF(F113="","",MIN(J113,MAX(0,INT((TODAY()-G113)/IF(I113="diaria",1,IF(I113="semanal",7,IF(I113="quincenal",15.2,30.4)))))))</f>
        <v/>
      </c>
      <c r="O113" s="3">
        <f>IF(F113="","",MAX(0,N113*K113-M113))</f>
        <v/>
      </c>
      <c r="P113" s="4">
        <f>IF(F113="","",IF(N113&gt;=J113,"",G113+ROUND((N113+1)*IF(I113="diaria",1,IF(I113="semanal",7,IF(I113="quincenal",15.2,30.4))),0)))</f>
        <v/>
      </c>
    </row>
    <row r="114">
      <c r="D114" s="3">
        <f>IF(F114="","",MAX(0,L114-M114))</f>
        <v/>
      </c>
      <c r="G114" s="4" t="n"/>
      <c r="H114" s="3" t="n"/>
      <c r="K114" s="3" t="n"/>
      <c r="L114" s="3">
        <f>IF(F114="","",K114*J114)</f>
        <v/>
      </c>
      <c r="M114" s="3">
        <f>IF(F114="","",SUMIF(Abonos!$B$2:$B$2000,F114,Abonos!$C$2:$C$2000))</f>
        <v/>
      </c>
      <c r="N114">
        <f>IF(F114="","",MIN(J114,MAX(0,INT((TODAY()-G114)/IF(I114="diaria",1,IF(I114="semanal",7,IF(I114="quincenal",15.2,30.4)))))))</f>
        <v/>
      </c>
      <c r="O114" s="3">
        <f>IF(F114="","",MAX(0,N114*K114-M114))</f>
        <v/>
      </c>
      <c r="P114" s="4">
        <f>IF(F114="","",IF(N114&gt;=J114,"",G114+ROUND((N114+1)*IF(I114="diaria",1,IF(I114="semanal",7,IF(I114="quincenal",15.2,30.4))),0)))</f>
        <v/>
      </c>
    </row>
    <row r="115">
      <c r="D115" s="3">
        <f>IF(F115="","",MAX(0,L115-M115))</f>
        <v/>
      </c>
      <c r="G115" s="4" t="n"/>
      <c r="H115" s="3" t="n"/>
      <c r="K115" s="3" t="n"/>
      <c r="L115" s="3">
        <f>IF(F115="","",K115*J115)</f>
        <v/>
      </c>
      <c r="M115" s="3">
        <f>IF(F115="","",SUMIF(Abonos!$B$2:$B$2000,F115,Abonos!$C$2:$C$2000))</f>
        <v/>
      </c>
      <c r="N115">
        <f>IF(F115="","",MIN(J115,MAX(0,INT((TODAY()-G115)/IF(I115="diaria",1,IF(I115="semanal",7,IF(I115="quincenal",15.2,30.4)))))))</f>
        <v/>
      </c>
      <c r="O115" s="3">
        <f>IF(F115="","",MAX(0,N115*K115-M115))</f>
        <v/>
      </c>
      <c r="P115" s="4">
        <f>IF(F115="","",IF(N115&gt;=J115,"",G115+ROUND((N115+1)*IF(I115="diaria",1,IF(I115="semanal",7,IF(I115="quincenal",15.2,30.4))),0)))</f>
        <v/>
      </c>
    </row>
    <row r="116">
      <c r="D116" s="3">
        <f>IF(F116="","",MAX(0,L116-M116))</f>
        <v/>
      </c>
      <c r="G116" s="4" t="n"/>
      <c r="H116" s="3" t="n"/>
      <c r="K116" s="3" t="n"/>
      <c r="L116" s="3">
        <f>IF(F116="","",K116*J116)</f>
        <v/>
      </c>
      <c r="M116" s="3">
        <f>IF(F116="","",SUMIF(Abonos!$B$2:$B$2000,F116,Abonos!$C$2:$C$2000))</f>
        <v/>
      </c>
      <c r="N116">
        <f>IF(F116="","",MIN(J116,MAX(0,INT((TODAY()-G116)/IF(I116="diaria",1,IF(I116="semanal",7,IF(I116="quincenal",15.2,30.4)))))))</f>
        <v/>
      </c>
      <c r="O116" s="3">
        <f>IF(F116="","",MAX(0,N116*K116-M116))</f>
        <v/>
      </c>
      <c r="P116" s="4">
        <f>IF(F116="","",IF(N116&gt;=J116,"",G116+ROUND((N116+1)*IF(I116="diaria",1,IF(I116="semanal",7,IF(I116="quincenal",15.2,30.4))),0)))</f>
        <v/>
      </c>
    </row>
    <row r="117">
      <c r="D117" s="3">
        <f>IF(F117="","",MAX(0,L117-M117))</f>
        <v/>
      </c>
      <c r="G117" s="4" t="n"/>
      <c r="H117" s="3" t="n"/>
      <c r="K117" s="3" t="n"/>
      <c r="L117" s="3">
        <f>IF(F117="","",K117*J117)</f>
        <v/>
      </c>
      <c r="M117" s="3">
        <f>IF(F117="","",SUMIF(Abonos!$B$2:$B$2000,F117,Abonos!$C$2:$C$2000))</f>
        <v/>
      </c>
      <c r="N117">
        <f>IF(F117="","",MIN(J117,MAX(0,INT((TODAY()-G117)/IF(I117="diaria",1,IF(I117="semanal",7,IF(I117="quincenal",15.2,30.4)))))))</f>
        <v/>
      </c>
      <c r="O117" s="3">
        <f>IF(F117="","",MAX(0,N117*K117-M117))</f>
        <v/>
      </c>
      <c r="P117" s="4">
        <f>IF(F117="","",IF(N117&gt;=J117,"",G117+ROUND((N117+1)*IF(I117="diaria",1,IF(I117="semanal",7,IF(I117="quincenal",15.2,30.4))),0)))</f>
        <v/>
      </c>
    </row>
    <row r="118">
      <c r="D118" s="3">
        <f>IF(F118="","",MAX(0,L118-M118))</f>
        <v/>
      </c>
      <c r="G118" s="4" t="n"/>
      <c r="H118" s="3" t="n"/>
      <c r="K118" s="3" t="n"/>
      <c r="L118" s="3">
        <f>IF(F118="","",K118*J118)</f>
        <v/>
      </c>
      <c r="M118" s="3">
        <f>IF(F118="","",SUMIF(Abonos!$B$2:$B$2000,F118,Abonos!$C$2:$C$2000))</f>
        <v/>
      </c>
      <c r="N118">
        <f>IF(F118="","",MIN(J118,MAX(0,INT((TODAY()-G118)/IF(I118="diaria",1,IF(I118="semanal",7,IF(I118="quincenal",15.2,30.4)))))))</f>
        <v/>
      </c>
      <c r="O118" s="3">
        <f>IF(F118="","",MAX(0,N118*K118-M118))</f>
        <v/>
      </c>
      <c r="P118" s="4">
        <f>IF(F118="","",IF(N118&gt;=J118,"",G118+ROUND((N118+1)*IF(I118="diaria",1,IF(I118="semanal",7,IF(I118="quincenal",15.2,30.4))),0)))</f>
        <v/>
      </c>
    </row>
    <row r="119">
      <c r="D119" s="3">
        <f>IF(F119="","",MAX(0,L119-M119))</f>
        <v/>
      </c>
      <c r="G119" s="4" t="n"/>
      <c r="H119" s="3" t="n"/>
      <c r="K119" s="3" t="n"/>
      <c r="L119" s="3">
        <f>IF(F119="","",K119*J119)</f>
        <v/>
      </c>
      <c r="M119" s="3">
        <f>IF(F119="","",SUMIF(Abonos!$B$2:$B$2000,F119,Abonos!$C$2:$C$2000))</f>
        <v/>
      </c>
      <c r="N119">
        <f>IF(F119="","",MIN(J119,MAX(0,INT((TODAY()-G119)/IF(I119="diaria",1,IF(I119="semanal",7,IF(I119="quincenal",15.2,30.4)))))))</f>
        <v/>
      </c>
      <c r="O119" s="3">
        <f>IF(F119="","",MAX(0,N119*K119-M119))</f>
        <v/>
      </c>
      <c r="P119" s="4">
        <f>IF(F119="","",IF(N119&gt;=J119,"",G119+ROUND((N119+1)*IF(I119="diaria",1,IF(I119="semanal",7,IF(I119="quincenal",15.2,30.4))),0)))</f>
        <v/>
      </c>
    </row>
    <row r="120">
      <c r="D120" s="3">
        <f>IF(F120="","",MAX(0,L120-M120))</f>
        <v/>
      </c>
      <c r="G120" s="4" t="n"/>
      <c r="H120" s="3" t="n"/>
      <c r="K120" s="3" t="n"/>
      <c r="L120" s="3">
        <f>IF(F120="","",K120*J120)</f>
        <v/>
      </c>
      <c r="M120" s="3">
        <f>IF(F120="","",SUMIF(Abonos!$B$2:$B$2000,F120,Abonos!$C$2:$C$2000))</f>
        <v/>
      </c>
      <c r="N120">
        <f>IF(F120="","",MIN(J120,MAX(0,INT((TODAY()-G120)/IF(I120="diaria",1,IF(I120="semanal",7,IF(I120="quincenal",15.2,30.4)))))))</f>
        <v/>
      </c>
      <c r="O120" s="3">
        <f>IF(F120="","",MAX(0,N120*K120-M120))</f>
        <v/>
      </c>
      <c r="P120" s="4">
        <f>IF(F120="","",IF(N120&gt;=J120,"",G120+ROUND((N120+1)*IF(I120="diaria",1,IF(I120="semanal",7,IF(I120="quincenal",15.2,30.4))),0)))</f>
        <v/>
      </c>
    </row>
    <row r="121">
      <c r="D121" s="3">
        <f>IF(F121="","",MAX(0,L121-M121))</f>
        <v/>
      </c>
      <c r="G121" s="4" t="n"/>
      <c r="H121" s="3" t="n"/>
      <c r="K121" s="3" t="n"/>
      <c r="L121" s="3">
        <f>IF(F121="","",K121*J121)</f>
        <v/>
      </c>
      <c r="M121" s="3">
        <f>IF(F121="","",SUMIF(Abonos!$B$2:$B$2000,F121,Abonos!$C$2:$C$2000))</f>
        <v/>
      </c>
      <c r="N121">
        <f>IF(F121="","",MIN(J121,MAX(0,INT((TODAY()-G121)/IF(I121="diaria",1,IF(I121="semanal",7,IF(I121="quincenal",15.2,30.4)))))))</f>
        <v/>
      </c>
      <c r="O121" s="3">
        <f>IF(F121="","",MAX(0,N121*K121-M121))</f>
        <v/>
      </c>
      <c r="P121" s="4">
        <f>IF(F121="","",IF(N121&gt;=J121,"",G121+ROUND((N121+1)*IF(I121="diaria",1,IF(I121="semanal",7,IF(I121="quincenal",15.2,30.4))),0)))</f>
        <v/>
      </c>
    </row>
    <row r="122">
      <c r="D122" s="3">
        <f>IF(F122="","",MAX(0,L122-M122))</f>
        <v/>
      </c>
      <c r="G122" s="4" t="n"/>
      <c r="H122" s="3" t="n"/>
      <c r="K122" s="3" t="n"/>
      <c r="L122" s="3">
        <f>IF(F122="","",K122*J122)</f>
        <v/>
      </c>
      <c r="M122" s="3">
        <f>IF(F122="","",SUMIF(Abonos!$B$2:$B$2000,F122,Abonos!$C$2:$C$2000))</f>
        <v/>
      </c>
      <c r="N122">
        <f>IF(F122="","",MIN(J122,MAX(0,INT((TODAY()-G122)/IF(I122="diaria",1,IF(I122="semanal",7,IF(I122="quincenal",15.2,30.4)))))))</f>
        <v/>
      </c>
      <c r="O122" s="3">
        <f>IF(F122="","",MAX(0,N122*K122-M122))</f>
        <v/>
      </c>
      <c r="P122" s="4">
        <f>IF(F122="","",IF(N122&gt;=J122,"",G122+ROUND((N122+1)*IF(I122="diaria",1,IF(I122="semanal",7,IF(I122="quincenal",15.2,30.4))),0)))</f>
        <v/>
      </c>
    </row>
    <row r="123">
      <c r="D123" s="3">
        <f>IF(F123="","",MAX(0,L123-M123))</f>
        <v/>
      </c>
      <c r="G123" s="4" t="n"/>
      <c r="H123" s="3" t="n"/>
      <c r="K123" s="3" t="n"/>
      <c r="L123" s="3">
        <f>IF(F123="","",K123*J123)</f>
        <v/>
      </c>
      <c r="M123" s="3">
        <f>IF(F123="","",SUMIF(Abonos!$B$2:$B$2000,F123,Abonos!$C$2:$C$2000))</f>
        <v/>
      </c>
      <c r="N123">
        <f>IF(F123="","",MIN(J123,MAX(0,INT((TODAY()-G123)/IF(I123="diaria",1,IF(I123="semanal",7,IF(I123="quincenal",15.2,30.4)))))))</f>
        <v/>
      </c>
      <c r="O123" s="3">
        <f>IF(F123="","",MAX(0,N123*K123-M123))</f>
        <v/>
      </c>
      <c r="P123" s="4">
        <f>IF(F123="","",IF(N123&gt;=J123,"",G123+ROUND((N123+1)*IF(I123="diaria",1,IF(I123="semanal",7,IF(I123="quincenal",15.2,30.4))),0)))</f>
        <v/>
      </c>
    </row>
    <row r="124">
      <c r="D124" s="3">
        <f>IF(F124="","",MAX(0,L124-M124))</f>
        <v/>
      </c>
      <c r="G124" s="4" t="n"/>
      <c r="H124" s="3" t="n"/>
      <c r="K124" s="3" t="n"/>
      <c r="L124" s="3">
        <f>IF(F124="","",K124*J124)</f>
        <v/>
      </c>
      <c r="M124" s="3">
        <f>IF(F124="","",SUMIF(Abonos!$B$2:$B$2000,F124,Abonos!$C$2:$C$2000))</f>
        <v/>
      </c>
      <c r="N124">
        <f>IF(F124="","",MIN(J124,MAX(0,INT((TODAY()-G124)/IF(I124="diaria",1,IF(I124="semanal",7,IF(I124="quincenal",15.2,30.4)))))))</f>
        <v/>
      </c>
      <c r="O124" s="3">
        <f>IF(F124="","",MAX(0,N124*K124-M124))</f>
        <v/>
      </c>
      <c r="P124" s="4">
        <f>IF(F124="","",IF(N124&gt;=J124,"",G124+ROUND((N124+1)*IF(I124="diaria",1,IF(I124="semanal",7,IF(I124="quincenal",15.2,30.4))),0)))</f>
        <v/>
      </c>
    </row>
    <row r="125">
      <c r="D125" s="3">
        <f>IF(F125="","",MAX(0,L125-M125))</f>
        <v/>
      </c>
      <c r="G125" s="4" t="n"/>
      <c r="H125" s="3" t="n"/>
      <c r="K125" s="3" t="n"/>
      <c r="L125" s="3">
        <f>IF(F125="","",K125*J125)</f>
        <v/>
      </c>
      <c r="M125" s="3">
        <f>IF(F125="","",SUMIF(Abonos!$B$2:$B$2000,F125,Abonos!$C$2:$C$2000))</f>
        <v/>
      </c>
      <c r="N125">
        <f>IF(F125="","",MIN(J125,MAX(0,INT((TODAY()-G125)/IF(I125="diaria",1,IF(I125="semanal",7,IF(I125="quincenal",15.2,30.4)))))))</f>
        <v/>
      </c>
      <c r="O125" s="3">
        <f>IF(F125="","",MAX(0,N125*K125-M125))</f>
        <v/>
      </c>
      <c r="P125" s="4">
        <f>IF(F125="","",IF(N125&gt;=J125,"",G125+ROUND((N125+1)*IF(I125="diaria",1,IF(I125="semanal",7,IF(I125="quincenal",15.2,30.4))),0)))</f>
        <v/>
      </c>
    </row>
    <row r="126">
      <c r="D126" s="3">
        <f>IF(F126="","",MAX(0,L126-M126))</f>
        <v/>
      </c>
      <c r="G126" s="4" t="n"/>
      <c r="H126" s="3" t="n"/>
      <c r="K126" s="3" t="n"/>
      <c r="L126" s="3">
        <f>IF(F126="","",K126*J126)</f>
        <v/>
      </c>
      <c r="M126" s="3">
        <f>IF(F126="","",SUMIF(Abonos!$B$2:$B$2000,F126,Abonos!$C$2:$C$2000))</f>
        <v/>
      </c>
      <c r="N126">
        <f>IF(F126="","",MIN(J126,MAX(0,INT((TODAY()-G126)/IF(I126="diaria",1,IF(I126="semanal",7,IF(I126="quincenal",15.2,30.4)))))))</f>
        <v/>
      </c>
      <c r="O126" s="3">
        <f>IF(F126="","",MAX(0,N126*K126-M126))</f>
        <v/>
      </c>
      <c r="P126" s="4">
        <f>IF(F126="","",IF(N126&gt;=J126,"",G126+ROUND((N126+1)*IF(I126="diaria",1,IF(I126="semanal",7,IF(I126="quincenal",15.2,30.4))),0)))</f>
        <v/>
      </c>
    </row>
    <row r="127">
      <c r="D127" s="3">
        <f>IF(F127="","",MAX(0,L127-M127))</f>
        <v/>
      </c>
      <c r="G127" s="4" t="n"/>
      <c r="H127" s="3" t="n"/>
      <c r="K127" s="3" t="n"/>
      <c r="L127" s="3">
        <f>IF(F127="","",K127*J127)</f>
        <v/>
      </c>
      <c r="M127" s="3">
        <f>IF(F127="","",SUMIF(Abonos!$B$2:$B$2000,F127,Abonos!$C$2:$C$2000))</f>
        <v/>
      </c>
      <c r="N127">
        <f>IF(F127="","",MIN(J127,MAX(0,INT((TODAY()-G127)/IF(I127="diaria",1,IF(I127="semanal",7,IF(I127="quincenal",15.2,30.4)))))))</f>
        <v/>
      </c>
      <c r="O127" s="3">
        <f>IF(F127="","",MAX(0,N127*K127-M127))</f>
        <v/>
      </c>
      <c r="P127" s="4">
        <f>IF(F127="","",IF(N127&gt;=J127,"",G127+ROUND((N127+1)*IF(I127="diaria",1,IF(I127="semanal",7,IF(I127="quincenal",15.2,30.4))),0)))</f>
        <v/>
      </c>
    </row>
    <row r="128">
      <c r="D128" s="3">
        <f>IF(F128="","",MAX(0,L128-M128))</f>
        <v/>
      </c>
      <c r="G128" s="4" t="n"/>
      <c r="H128" s="3" t="n"/>
      <c r="K128" s="3" t="n"/>
      <c r="L128" s="3">
        <f>IF(F128="","",K128*J128)</f>
        <v/>
      </c>
      <c r="M128" s="3">
        <f>IF(F128="","",SUMIF(Abonos!$B$2:$B$2000,F128,Abonos!$C$2:$C$2000))</f>
        <v/>
      </c>
      <c r="N128">
        <f>IF(F128="","",MIN(J128,MAX(0,INT((TODAY()-G128)/IF(I128="diaria",1,IF(I128="semanal",7,IF(I128="quincenal",15.2,30.4)))))))</f>
        <v/>
      </c>
      <c r="O128" s="3">
        <f>IF(F128="","",MAX(0,N128*K128-M128))</f>
        <v/>
      </c>
      <c r="P128" s="4">
        <f>IF(F128="","",IF(N128&gt;=J128,"",G128+ROUND((N128+1)*IF(I128="diaria",1,IF(I128="semanal",7,IF(I128="quincenal",15.2,30.4))),0)))</f>
        <v/>
      </c>
    </row>
    <row r="129">
      <c r="D129" s="3">
        <f>IF(F129="","",MAX(0,L129-M129))</f>
        <v/>
      </c>
      <c r="G129" s="4" t="n"/>
      <c r="H129" s="3" t="n"/>
      <c r="K129" s="3" t="n"/>
      <c r="L129" s="3">
        <f>IF(F129="","",K129*J129)</f>
        <v/>
      </c>
      <c r="M129" s="3">
        <f>IF(F129="","",SUMIF(Abonos!$B$2:$B$2000,F129,Abonos!$C$2:$C$2000))</f>
        <v/>
      </c>
      <c r="N129">
        <f>IF(F129="","",MIN(J129,MAX(0,INT((TODAY()-G129)/IF(I129="diaria",1,IF(I129="semanal",7,IF(I129="quincenal",15.2,30.4)))))))</f>
        <v/>
      </c>
      <c r="O129" s="3">
        <f>IF(F129="","",MAX(0,N129*K129-M129))</f>
        <v/>
      </c>
      <c r="P129" s="4">
        <f>IF(F129="","",IF(N129&gt;=J129,"",G129+ROUND((N129+1)*IF(I129="diaria",1,IF(I129="semanal",7,IF(I129="quincenal",15.2,30.4))),0)))</f>
        <v/>
      </c>
    </row>
    <row r="130">
      <c r="D130" s="3">
        <f>IF(F130="","",MAX(0,L130-M130))</f>
        <v/>
      </c>
      <c r="G130" s="4" t="n"/>
      <c r="H130" s="3" t="n"/>
      <c r="K130" s="3" t="n"/>
      <c r="L130" s="3">
        <f>IF(F130="","",K130*J130)</f>
        <v/>
      </c>
      <c r="M130" s="3">
        <f>IF(F130="","",SUMIF(Abonos!$B$2:$B$2000,F130,Abonos!$C$2:$C$2000))</f>
        <v/>
      </c>
      <c r="N130">
        <f>IF(F130="","",MIN(J130,MAX(0,INT((TODAY()-G130)/IF(I130="diaria",1,IF(I130="semanal",7,IF(I130="quincenal",15.2,30.4)))))))</f>
        <v/>
      </c>
      <c r="O130" s="3">
        <f>IF(F130="","",MAX(0,N130*K130-M130))</f>
        <v/>
      </c>
      <c r="P130" s="4">
        <f>IF(F130="","",IF(N130&gt;=J130,"",G130+ROUND((N130+1)*IF(I130="diaria",1,IF(I130="semanal",7,IF(I130="quincenal",15.2,30.4))),0)))</f>
        <v/>
      </c>
    </row>
    <row r="131">
      <c r="D131" s="3">
        <f>IF(F131="","",MAX(0,L131-M131))</f>
        <v/>
      </c>
      <c r="G131" s="4" t="n"/>
      <c r="H131" s="3" t="n"/>
      <c r="K131" s="3" t="n"/>
      <c r="L131" s="3">
        <f>IF(F131="","",K131*J131)</f>
        <v/>
      </c>
      <c r="M131" s="3">
        <f>IF(F131="","",SUMIF(Abonos!$B$2:$B$2000,F131,Abonos!$C$2:$C$2000))</f>
        <v/>
      </c>
      <c r="N131">
        <f>IF(F131="","",MIN(J131,MAX(0,INT((TODAY()-G131)/IF(I131="diaria",1,IF(I131="semanal",7,IF(I131="quincenal",15.2,30.4)))))))</f>
        <v/>
      </c>
      <c r="O131" s="3">
        <f>IF(F131="","",MAX(0,N131*K131-M131))</f>
        <v/>
      </c>
      <c r="P131" s="4">
        <f>IF(F131="","",IF(N131&gt;=J131,"",G131+ROUND((N131+1)*IF(I131="diaria",1,IF(I131="semanal",7,IF(I131="quincenal",15.2,30.4))),0)))</f>
        <v/>
      </c>
    </row>
    <row r="132">
      <c r="D132" s="3">
        <f>IF(F132="","",MAX(0,L132-M132))</f>
        <v/>
      </c>
      <c r="G132" s="4" t="n"/>
      <c r="H132" s="3" t="n"/>
      <c r="K132" s="3" t="n"/>
      <c r="L132" s="3">
        <f>IF(F132="","",K132*J132)</f>
        <v/>
      </c>
      <c r="M132" s="3">
        <f>IF(F132="","",SUMIF(Abonos!$B$2:$B$2000,F132,Abonos!$C$2:$C$2000))</f>
        <v/>
      </c>
      <c r="N132">
        <f>IF(F132="","",MIN(J132,MAX(0,INT((TODAY()-G132)/IF(I132="diaria",1,IF(I132="semanal",7,IF(I132="quincenal",15.2,30.4)))))))</f>
        <v/>
      </c>
      <c r="O132" s="3">
        <f>IF(F132="","",MAX(0,N132*K132-M132))</f>
        <v/>
      </c>
      <c r="P132" s="4">
        <f>IF(F132="","",IF(N132&gt;=J132,"",G132+ROUND((N132+1)*IF(I132="diaria",1,IF(I132="semanal",7,IF(I132="quincenal",15.2,30.4))),0)))</f>
        <v/>
      </c>
    </row>
    <row r="133">
      <c r="D133" s="3">
        <f>IF(F133="","",MAX(0,L133-M133))</f>
        <v/>
      </c>
      <c r="G133" s="4" t="n"/>
      <c r="H133" s="3" t="n"/>
      <c r="K133" s="3" t="n"/>
      <c r="L133" s="3">
        <f>IF(F133="","",K133*J133)</f>
        <v/>
      </c>
      <c r="M133" s="3">
        <f>IF(F133="","",SUMIF(Abonos!$B$2:$B$2000,F133,Abonos!$C$2:$C$2000))</f>
        <v/>
      </c>
      <c r="N133">
        <f>IF(F133="","",MIN(J133,MAX(0,INT((TODAY()-G133)/IF(I133="diaria",1,IF(I133="semanal",7,IF(I133="quincenal",15.2,30.4)))))))</f>
        <v/>
      </c>
      <c r="O133" s="3">
        <f>IF(F133="","",MAX(0,N133*K133-M133))</f>
        <v/>
      </c>
      <c r="P133" s="4">
        <f>IF(F133="","",IF(N133&gt;=J133,"",G133+ROUND((N133+1)*IF(I133="diaria",1,IF(I133="semanal",7,IF(I133="quincenal",15.2,30.4))),0)))</f>
        <v/>
      </c>
    </row>
    <row r="134">
      <c r="D134" s="3">
        <f>IF(F134="","",MAX(0,L134-M134))</f>
        <v/>
      </c>
      <c r="G134" s="4" t="n"/>
      <c r="H134" s="3" t="n"/>
      <c r="K134" s="3" t="n"/>
      <c r="L134" s="3">
        <f>IF(F134="","",K134*J134)</f>
        <v/>
      </c>
      <c r="M134" s="3">
        <f>IF(F134="","",SUMIF(Abonos!$B$2:$B$2000,F134,Abonos!$C$2:$C$2000))</f>
        <v/>
      </c>
      <c r="N134">
        <f>IF(F134="","",MIN(J134,MAX(0,INT((TODAY()-G134)/IF(I134="diaria",1,IF(I134="semanal",7,IF(I134="quincenal",15.2,30.4)))))))</f>
        <v/>
      </c>
      <c r="O134" s="3">
        <f>IF(F134="","",MAX(0,N134*K134-M134))</f>
        <v/>
      </c>
      <c r="P134" s="4">
        <f>IF(F134="","",IF(N134&gt;=J134,"",G134+ROUND((N134+1)*IF(I134="diaria",1,IF(I134="semanal",7,IF(I134="quincenal",15.2,30.4))),0)))</f>
        <v/>
      </c>
    </row>
    <row r="135">
      <c r="D135" s="3">
        <f>IF(F135="","",MAX(0,L135-M135))</f>
        <v/>
      </c>
      <c r="G135" s="4" t="n"/>
      <c r="H135" s="3" t="n"/>
      <c r="K135" s="3" t="n"/>
      <c r="L135" s="3">
        <f>IF(F135="","",K135*J135)</f>
        <v/>
      </c>
      <c r="M135" s="3">
        <f>IF(F135="","",SUMIF(Abonos!$B$2:$B$2000,F135,Abonos!$C$2:$C$2000))</f>
        <v/>
      </c>
      <c r="N135">
        <f>IF(F135="","",MIN(J135,MAX(0,INT((TODAY()-G135)/IF(I135="diaria",1,IF(I135="semanal",7,IF(I135="quincenal",15.2,30.4)))))))</f>
        <v/>
      </c>
      <c r="O135" s="3">
        <f>IF(F135="","",MAX(0,N135*K135-M135))</f>
        <v/>
      </c>
      <c r="P135" s="4">
        <f>IF(F135="","",IF(N135&gt;=J135,"",G135+ROUND((N135+1)*IF(I135="diaria",1,IF(I135="semanal",7,IF(I135="quincenal",15.2,30.4))),0)))</f>
        <v/>
      </c>
    </row>
    <row r="136">
      <c r="D136" s="3">
        <f>IF(F136="","",MAX(0,L136-M136))</f>
        <v/>
      </c>
      <c r="G136" s="4" t="n"/>
      <c r="H136" s="3" t="n"/>
      <c r="K136" s="3" t="n"/>
      <c r="L136" s="3">
        <f>IF(F136="","",K136*J136)</f>
        <v/>
      </c>
      <c r="M136" s="3">
        <f>IF(F136="","",SUMIF(Abonos!$B$2:$B$2000,F136,Abonos!$C$2:$C$2000))</f>
        <v/>
      </c>
      <c r="N136">
        <f>IF(F136="","",MIN(J136,MAX(0,INT((TODAY()-G136)/IF(I136="diaria",1,IF(I136="semanal",7,IF(I136="quincenal",15.2,30.4)))))))</f>
        <v/>
      </c>
      <c r="O136" s="3">
        <f>IF(F136="","",MAX(0,N136*K136-M136))</f>
        <v/>
      </c>
      <c r="P136" s="4">
        <f>IF(F136="","",IF(N136&gt;=J136,"",G136+ROUND((N136+1)*IF(I136="diaria",1,IF(I136="semanal",7,IF(I136="quincenal",15.2,30.4))),0)))</f>
        <v/>
      </c>
    </row>
    <row r="137">
      <c r="D137" s="3">
        <f>IF(F137="","",MAX(0,L137-M137))</f>
        <v/>
      </c>
      <c r="G137" s="4" t="n"/>
      <c r="H137" s="3" t="n"/>
      <c r="K137" s="3" t="n"/>
      <c r="L137" s="3">
        <f>IF(F137="","",K137*J137)</f>
        <v/>
      </c>
      <c r="M137" s="3">
        <f>IF(F137="","",SUMIF(Abonos!$B$2:$B$2000,F137,Abonos!$C$2:$C$2000))</f>
        <v/>
      </c>
      <c r="N137">
        <f>IF(F137="","",MIN(J137,MAX(0,INT((TODAY()-G137)/IF(I137="diaria",1,IF(I137="semanal",7,IF(I137="quincenal",15.2,30.4)))))))</f>
        <v/>
      </c>
      <c r="O137" s="3">
        <f>IF(F137="","",MAX(0,N137*K137-M137))</f>
        <v/>
      </c>
      <c r="P137" s="4">
        <f>IF(F137="","",IF(N137&gt;=J137,"",G137+ROUND((N137+1)*IF(I137="diaria",1,IF(I137="semanal",7,IF(I137="quincenal",15.2,30.4))),0)))</f>
        <v/>
      </c>
    </row>
    <row r="138">
      <c r="D138" s="3">
        <f>IF(F138="","",MAX(0,L138-M138))</f>
        <v/>
      </c>
      <c r="G138" s="4" t="n"/>
      <c r="H138" s="3" t="n"/>
      <c r="K138" s="3" t="n"/>
      <c r="L138" s="3">
        <f>IF(F138="","",K138*J138)</f>
        <v/>
      </c>
      <c r="M138" s="3">
        <f>IF(F138="","",SUMIF(Abonos!$B$2:$B$2000,F138,Abonos!$C$2:$C$2000))</f>
        <v/>
      </c>
      <c r="N138">
        <f>IF(F138="","",MIN(J138,MAX(0,INT((TODAY()-G138)/IF(I138="diaria",1,IF(I138="semanal",7,IF(I138="quincenal",15.2,30.4)))))))</f>
        <v/>
      </c>
      <c r="O138" s="3">
        <f>IF(F138="","",MAX(0,N138*K138-M138))</f>
        <v/>
      </c>
      <c r="P138" s="4">
        <f>IF(F138="","",IF(N138&gt;=J138,"",G138+ROUND((N138+1)*IF(I138="diaria",1,IF(I138="semanal",7,IF(I138="quincenal",15.2,30.4))),0)))</f>
        <v/>
      </c>
    </row>
    <row r="139">
      <c r="D139" s="3">
        <f>IF(F139="","",MAX(0,L139-M139))</f>
        <v/>
      </c>
      <c r="G139" s="4" t="n"/>
      <c r="H139" s="3" t="n"/>
      <c r="K139" s="3" t="n"/>
      <c r="L139" s="3">
        <f>IF(F139="","",K139*J139)</f>
        <v/>
      </c>
      <c r="M139" s="3">
        <f>IF(F139="","",SUMIF(Abonos!$B$2:$B$2000,F139,Abonos!$C$2:$C$2000))</f>
        <v/>
      </c>
      <c r="N139">
        <f>IF(F139="","",MIN(J139,MAX(0,INT((TODAY()-G139)/IF(I139="diaria",1,IF(I139="semanal",7,IF(I139="quincenal",15.2,30.4)))))))</f>
        <v/>
      </c>
      <c r="O139" s="3">
        <f>IF(F139="","",MAX(0,N139*K139-M139))</f>
        <v/>
      </c>
      <c r="P139" s="4">
        <f>IF(F139="","",IF(N139&gt;=J139,"",G139+ROUND((N139+1)*IF(I139="diaria",1,IF(I139="semanal",7,IF(I139="quincenal",15.2,30.4))),0)))</f>
        <v/>
      </c>
    </row>
    <row r="140">
      <c r="D140" s="3">
        <f>IF(F140="","",MAX(0,L140-M140))</f>
        <v/>
      </c>
      <c r="G140" s="4" t="n"/>
      <c r="H140" s="3" t="n"/>
      <c r="K140" s="3" t="n"/>
      <c r="L140" s="3">
        <f>IF(F140="","",K140*J140)</f>
        <v/>
      </c>
      <c r="M140" s="3">
        <f>IF(F140="","",SUMIF(Abonos!$B$2:$B$2000,F140,Abonos!$C$2:$C$2000))</f>
        <v/>
      </c>
      <c r="N140">
        <f>IF(F140="","",MIN(J140,MAX(0,INT((TODAY()-G140)/IF(I140="diaria",1,IF(I140="semanal",7,IF(I140="quincenal",15.2,30.4)))))))</f>
        <v/>
      </c>
      <c r="O140" s="3">
        <f>IF(F140="","",MAX(0,N140*K140-M140))</f>
        <v/>
      </c>
      <c r="P140" s="4">
        <f>IF(F140="","",IF(N140&gt;=J140,"",G140+ROUND((N140+1)*IF(I140="diaria",1,IF(I140="semanal",7,IF(I140="quincenal",15.2,30.4))),0)))</f>
        <v/>
      </c>
    </row>
    <row r="141">
      <c r="D141" s="3">
        <f>IF(F141="","",MAX(0,L141-M141))</f>
        <v/>
      </c>
      <c r="G141" s="4" t="n"/>
      <c r="H141" s="3" t="n"/>
      <c r="K141" s="3" t="n"/>
      <c r="L141" s="3">
        <f>IF(F141="","",K141*J141)</f>
        <v/>
      </c>
      <c r="M141" s="3">
        <f>IF(F141="","",SUMIF(Abonos!$B$2:$B$2000,F141,Abonos!$C$2:$C$2000))</f>
        <v/>
      </c>
      <c r="N141">
        <f>IF(F141="","",MIN(J141,MAX(0,INT((TODAY()-G141)/IF(I141="diaria",1,IF(I141="semanal",7,IF(I141="quincenal",15.2,30.4)))))))</f>
        <v/>
      </c>
      <c r="O141" s="3">
        <f>IF(F141="","",MAX(0,N141*K141-M141))</f>
        <v/>
      </c>
      <c r="P141" s="4">
        <f>IF(F141="","",IF(N141&gt;=J141,"",G141+ROUND((N141+1)*IF(I141="diaria",1,IF(I141="semanal",7,IF(I141="quincenal",15.2,30.4))),0)))</f>
        <v/>
      </c>
    </row>
    <row r="142">
      <c r="D142" s="3">
        <f>IF(F142="","",MAX(0,L142-M142))</f>
        <v/>
      </c>
      <c r="G142" s="4" t="n"/>
      <c r="H142" s="3" t="n"/>
      <c r="K142" s="3" t="n"/>
      <c r="L142" s="3">
        <f>IF(F142="","",K142*J142)</f>
        <v/>
      </c>
      <c r="M142" s="3">
        <f>IF(F142="","",SUMIF(Abonos!$B$2:$B$2000,F142,Abonos!$C$2:$C$2000))</f>
        <v/>
      </c>
      <c r="N142">
        <f>IF(F142="","",MIN(J142,MAX(0,INT((TODAY()-G142)/IF(I142="diaria",1,IF(I142="semanal",7,IF(I142="quincenal",15.2,30.4)))))))</f>
        <v/>
      </c>
      <c r="O142" s="3">
        <f>IF(F142="","",MAX(0,N142*K142-M142))</f>
        <v/>
      </c>
      <c r="P142" s="4">
        <f>IF(F142="","",IF(N142&gt;=J142,"",G142+ROUND((N142+1)*IF(I142="diaria",1,IF(I142="semanal",7,IF(I142="quincenal",15.2,30.4))),0)))</f>
        <v/>
      </c>
    </row>
    <row r="143">
      <c r="D143" s="3">
        <f>IF(F143="","",MAX(0,L143-M143))</f>
        <v/>
      </c>
      <c r="G143" s="4" t="n"/>
      <c r="H143" s="3" t="n"/>
      <c r="K143" s="3" t="n"/>
      <c r="L143" s="3">
        <f>IF(F143="","",K143*J143)</f>
        <v/>
      </c>
      <c r="M143" s="3">
        <f>IF(F143="","",SUMIF(Abonos!$B$2:$B$2000,F143,Abonos!$C$2:$C$2000))</f>
        <v/>
      </c>
      <c r="N143">
        <f>IF(F143="","",MIN(J143,MAX(0,INT((TODAY()-G143)/IF(I143="diaria",1,IF(I143="semanal",7,IF(I143="quincenal",15.2,30.4)))))))</f>
        <v/>
      </c>
      <c r="O143" s="3">
        <f>IF(F143="","",MAX(0,N143*K143-M143))</f>
        <v/>
      </c>
      <c r="P143" s="4">
        <f>IF(F143="","",IF(N143&gt;=J143,"",G143+ROUND((N143+1)*IF(I143="diaria",1,IF(I143="semanal",7,IF(I143="quincenal",15.2,30.4))),0)))</f>
        <v/>
      </c>
    </row>
    <row r="144">
      <c r="D144" s="3">
        <f>IF(F144="","",MAX(0,L144-M144))</f>
        <v/>
      </c>
      <c r="G144" s="4" t="n"/>
      <c r="H144" s="3" t="n"/>
      <c r="K144" s="3" t="n"/>
      <c r="L144" s="3">
        <f>IF(F144="","",K144*J144)</f>
        <v/>
      </c>
      <c r="M144" s="3">
        <f>IF(F144="","",SUMIF(Abonos!$B$2:$B$2000,F144,Abonos!$C$2:$C$2000))</f>
        <v/>
      </c>
      <c r="N144">
        <f>IF(F144="","",MIN(J144,MAX(0,INT((TODAY()-G144)/IF(I144="diaria",1,IF(I144="semanal",7,IF(I144="quincenal",15.2,30.4)))))))</f>
        <v/>
      </c>
      <c r="O144" s="3">
        <f>IF(F144="","",MAX(0,N144*K144-M144))</f>
        <v/>
      </c>
      <c r="P144" s="4">
        <f>IF(F144="","",IF(N144&gt;=J144,"",G144+ROUND((N144+1)*IF(I144="diaria",1,IF(I144="semanal",7,IF(I144="quincenal",15.2,30.4))),0)))</f>
        <v/>
      </c>
    </row>
    <row r="145">
      <c r="D145" s="3">
        <f>IF(F145="","",MAX(0,L145-M145))</f>
        <v/>
      </c>
      <c r="G145" s="4" t="n"/>
      <c r="H145" s="3" t="n"/>
      <c r="K145" s="3" t="n"/>
      <c r="L145" s="3">
        <f>IF(F145="","",K145*J145)</f>
        <v/>
      </c>
      <c r="M145" s="3">
        <f>IF(F145="","",SUMIF(Abonos!$B$2:$B$2000,F145,Abonos!$C$2:$C$2000))</f>
        <v/>
      </c>
      <c r="N145">
        <f>IF(F145="","",MIN(J145,MAX(0,INT((TODAY()-G145)/IF(I145="diaria",1,IF(I145="semanal",7,IF(I145="quincenal",15.2,30.4)))))))</f>
        <v/>
      </c>
      <c r="O145" s="3">
        <f>IF(F145="","",MAX(0,N145*K145-M145))</f>
        <v/>
      </c>
      <c r="P145" s="4">
        <f>IF(F145="","",IF(N145&gt;=J145,"",G145+ROUND((N145+1)*IF(I145="diaria",1,IF(I145="semanal",7,IF(I145="quincenal",15.2,30.4))),0)))</f>
        <v/>
      </c>
    </row>
    <row r="146">
      <c r="D146" s="3">
        <f>IF(F146="","",MAX(0,L146-M146))</f>
        <v/>
      </c>
      <c r="G146" s="4" t="n"/>
      <c r="H146" s="3" t="n"/>
      <c r="K146" s="3" t="n"/>
      <c r="L146" s="3">
        <f>IF(F146="","",K146*J146)</f>
        <v/>
      </c>
      <c r="M146" s="3">
        <f>IF(F146="","",SUMIF(Abonos!$B$2:$B$2000,F146,Abonos!$C$2:$C$2000))</f>
        <v/>
      </c>
      <c r="N146">
        <f>IF(F146="","",MIN(J146,MAX(0,INT((TODAY()-G146)/IF(I146="diaria",1,IF(I146="semanal",7,IF(I146="quincenal",15.2,30.4)))))))</f>
        <v/>
      </c>
      <c r="O146" s="3">
        <f>IF(F146="","",MAX(0,N146*K146-M146))</f>
        <v/>
      </c>
      <c r="P146" s="4">
        <f>IF(F146="","",IF(N146&gt;=J146,"",G146+ROUND((N146+1)*IF(I146="diaria",1,IF(I146="semanal",7,IF(I146="quincenal",15.2,30.4))),0)))</f>
        <v/>
      </c>
    </row>
    <row r="147">
      <c r="D147" s="3">
        <f>IF(F147="","",MAX(0,L147-M147))</f>
        <v/>
      </c>
      <c r="G147" s="4" t="n"/>
      <c r="H147" s="3" t="n"/>
      <c r="K147" s="3" t="n"/>
      <c r="L147" s="3">
        <f>IF(F147="","",K147*J147)</f>
        <v/>
      </c>
      <c r="M147" s="3">
        <f>IF(F147="","",SUMIF(Abonos!$B$2:$B$2000,F147,Abonos!$C$2:$C$2000))</f>
        <v/>
      </c>
      <c r="N147">
        <f>IF(F147="","",MIN(J147,MAX(0,INT((TODAY()-G147)/IF(I147="diaria",1,IF(I147="semanal",7,IF(I147="quincenal",15.2,30.4)))))))</f>
        <v/>
      </c>
      <c r="O147" s="3">
        <f>IF(F147="","",MAX(0,N147*K147-M147))</f>
        <v/>
      </c>
      <c r="P147" s="4">
        <f>IF(F147="","",IF(N147&gt;=J147,"",G147+ROUND((N147+1)*IF(I147="diaria",1,IF(I147="semanal",7,IF(I147="quincenal",15.2,30.4))),0)))</f>
        <v/>
      </c>
    </row>
    <row r="148">
      <c r="D148" s="3">
        <f>IF(F148="","",MAX(0,L148-M148))</f>
        <v/>
      </c>
      <c r="G148" s="4" t="n"/>
      <c r="H148" s="3" t="n"/>
      <c r="K148" s="3" t="n"/>
      <c r="L148" s="3">
        <f>IF(F148="","",K148*J148)</f>
        <v/>
      </c>
      <c r="M148" s="3">
        <f>IF(F148="","",SUMIF(Abonos!$B$2:$B$2000,F148,Abonos!$C$2:$C$2000))</f>
        <v/>
      </c>
      <c r="N148">
        <f>IF(F148="","",MIN(J148,MAX(0,INT((TODAY()-G148)/IF(I148="diaria",1,IF(I148="semanal",7,IF(I148="quincenal",15.2,30.4)))))))</f>
        <v/>
      </c>
      <c r="O148" s="3">
        <f>IF(F148="","",MAX(0,N148*K148-M148))</f>
        <v/>
      </c>
      <c r="P148" s="4">
        <f>IF(F148="","",IF(N148&gt;=J148,"",G148+ROUND((N148+1)*IF(I148="diaria",1,IF(I148="semanal",7,IF(I148="quincenal",15.2,30.4))),0)))</f>
        <v/>
      </c>
    </row>
    <row r="149">
      <c r="D149" s="3">
        <f>IF(F149="","",MAX(0,L149-M149))</f>
        <v/>
      </c>
      <c r="G149" s="4" t="n"/>
      <c r="H149" s="3" t="n"/>
      <c r="K149" s="3" t="n"/>
      <c r="L149" s="3">
        <f>IF(F149="","",K149*J149)</f>
        <v/>
      </c>
      <c r="M149" s="3">
        <f>IF(F149="","",SUMIF(Abonos!$B$2:$B$2000,F149,Abonos!$C$2:$C$2000))</f>
        <v/>
      </c>
      <c r="N149">
        <f>IF(F149="","",MIN(J149,MAX(0,INT((TODAY()-G149)/IF(I149="diaria",1,IF(I149="semanal",7,IF(I149="quincenal",15.2,30.4)))))))</f>
        <v/>
      </c>
      <c r="O149" s="3">
        <f>IF(F149="","",MAX(0,N149*K149-M149))</f>
        <v/>
      </c>
      <c r="P149" s="4">
        <f>IF(F149="","",IF(N149&gt;=J149,"",G149+ROUND((N149+1)*IF(I149="diaria",1,IF(I149="semanal",7,IF(I149="quincenal",15.2,30.4))),0)))</f>
        <v/>
      </c>
    </row>
    <row r="150">
      <c r="D150" s="3">
        <f>IF(F150="","",MAX(0,L150-M150))</f>
        <v/>
      </c>
      <c r="G150" s="4" t="n"/>
      <c r="H150" s="3" t="n"/>
      <c r="K150" s="3" t="n"/>
      <c r="L150" s="3">
        <f>IF(F150="","",K150*J150)</f>
        <v/>
      </c>
      <c r="M150" s="3">
        <f>IF(F150="","",SUMIF(Abonos!$B$2:$B$2000,F150,Abonos!$C$2:$C$2000))</f>
        <v/>
      </c>
      <c r="N150">
        <f>IF(F150="","",MIN(J150,MAX(0,INT((TODAY()-G150)/IF(I150="diaria",1,IF(I150="semanal",7,IF(I150="quincenal",15.2,30.4)))))))</f>
        <v/>
      </c>
      <c r="O150" s="3">
        <f>IF(F150="","",MAX(0,N150*K150-M150))</f>
        <v/>
      </c>
      <c r="P150" s="4">
        <f>IF(F150="","",IF(N150&gt;=J150,"",G150+ROUND((N150+1)*IF(I150="diaria",1,IF(I150="semanal",7,IF(I150="quincenal",15.2,30.4))),0)))</f>
        <v/>
      </c>
    </row>
    <row r="151">
      <c r="D151" s="3">
        <f>IF(F151="","",MAX(0,L151-M151))</f>
        <v/>
      </c>
      <c r="G151" s="4" t="n"/>
      <c r="H151" s="3" t="n"/>
      <c r="K151" s="3" t="n"/>
      <c r="L151" s="3">
        <f>IF(F151="","",K151*J151)</f>
        <v/>
      </c>
      <c r="M151" s="3">
        <f>IF(F151="","",SUMIF(Abonos!$B$2:$B$2000,F151,Abonos!$C$2:$C$2000))</f>
        <v/>
      </c>
      <c r="N151">
        <f>IF(F151="","",MIN(J151,MAX(0,INT((TODAY()-G151)/IF(I151="diaria",1,IF(I151="semanal",7,IF(I151="quincenal",15.2,30.4)))))))</f>
        <v/>
      </c>
      <c r="O151" s="3">
        <f>IF(F151="","",MAX(0,N151*K151-M151))</f>
        <v/>
      </c>
      <c r="P151" s="4">
        <f>IF(F151="","",IF(N151&gt;=J151,"",G151+ROUND((N151+1)*IF(I151="diaria",1,IF(I151="semanal",7,IF(I151="quincenal",15.2,30.4))),0)))</f>
        <v/>
      </c>
    </row>
    <row r="152">
      <c r="D152" s="3">
        <f>IF(F152="","",MAX(0,L152-M152))</f>
        <v/>
      </c>
      <c r="G152" s="4" t="n"/>
      <c r="H152" s="3" t="n"/>
      <c r="K152" s="3" t="n"/>
      <c r="L152" s="3">
        <f>IF(F152="","",K152*J152)</f>
        <v/>
      </c>
      <c r="M152" s="3">
        <f>IF(F152="","",SUMIF(Abonos!$B$2:$B$2000,F152,Abonos!$C$2:$C$2000))</f>
        <v/>
      </c>
      <c r="N152">
        <f>IF(F152="","",MIN(J152,MAX(0,INT((TODAY()-G152)/IF(I152="diaria",1,IF(I152="semanal",7,IF(I152="quincenal",15.2,30.4)))))))</f>
        <v/>
      </c>
      <c r="O152" s="3">
        <f>IF(F152="","",MAX(0,N152*K152-M152))</f>
        <v/>
      </c>
      <c r="P152" s="4">
        <f>IF(F152="","",IF(N152&gt;=J152,"",G152+ROUND((N152+1)*IF(I152="diaria",1,IF(I152="semanal",7,IF(I152="quincenal",15.2,30.4))),0)))</f>
        <v/>
      </c>
    </row>
    <row r="153">
      <c r="D153" s="3">
        <f>IF(F153="","",MAX(0,L153-M153))</f>
        <v/>
      </c>
      <c r="G153" s="4" t="n"/>
      <c r="H153" s="3" t="n"/>
      <c r="K153" s="3" t="n"/>
      <c r="L153" s="3">
        <f>IF(F153="","",K153*J153)</f>
        <v/>
      </c>
      <c r="M153" s="3">
        <f>IF(F153="","",SUMIF(Abonos!$B$2:$B$2000,F153,Abonos!$C$2:$C$2000))</f>
        <v/>
      </c>
      <c r="N153">
        <f>IF(F153="","",MIN(J153,MAX(0,INT((TODAY()-G153)/IF(I153="diaria",1,IF(I153="semanal",7,IF(I153="quincenal",15.2,30.4)))))))</f>
        <v/>
      </c>
      <c r="O153" s="3">
        <f>IF(F153="","",MAX(0,N153*K153-M153))</f>
        <v/>
      </c>
      <c r="P153" s="4">
        <f>IF(F153="","",IF(N153&gt;=J153,"",G153+ROUND((N153+1)*IF(I153="diaria",1,IF(I153="semanal",7,IF(I153="quincenal",15.2,30.4))),0)))</f>
        <v/>
      </c>
    </row>
    <row r="154">
      <c r="D154" s="3">
        <f>IF(F154="","",MAX(0,L154-M154))</f>
        <v/>
      </c>
      <c r="G154" s="4" t="n"/>
      <c r="H154" s="3" t="n"/>
      <c r="K154" s="3" t="n"/>
      <c r="L154" s="3">
        <f>IF(F154="","",K154*J154)</f>
        <v/>
      </c>
      <c r="M154" s="3">
        <f>IF(F154="","",SUMIF(Abonos!$B$2:$B$2000,F154,Abonos!$C$2:$C$2000))</f>
        <v/>
      </c>
      <c r="N154">
        <f>IF(F154="","",MIN(J154,MAX(0,INT((TODAY()-G154)/IF(I154="diaria",1,IF(I154="semanal",7,IF(I154="quincenal",15.2,30.4)))))))</f>
        <v/>
      </c>
      <c r="O154" s="3">
        <f>IF(F154="","",MAX(0,N154*K154-M154))</f>
        <v/>
      </c>
      <c r="P154" s="4">
        <f>IF(F154="","",IF(N154&gt;=J154,"",G154+ROUND((N154+1)*IF(I154="diaria",1,IF(I154="semanal",7,IF(I154="quincenal",15.2,30.4))),0)))</f>
        <v/>
      </c>
    </row>
    <row r="155">
      <c r="D155" s="3">
        <f>IF(F155="","",MAX(0,L155-M155))</f>
        <v/>
      </c>
      <c r="G155" s="4" t="n"/>
      <c r="H155" s="3" t="n"/>
      <c r="K155" s="3" t="n"/>
      <c r="L155" s="3">
        <f>IF(F155="","",K155*J155)</f>
        <v/>
      </c>
      <c r="M155" s="3">
        <f>IF(F155="","",SUMIF(Abonos!$B$2:$B$2000,F155,Abonos!$C$2:$C$2000))</f>
        <v/>
      </c>
      <c r="N155">
        <f>IF(F155="","",MIN(J155,MAX(0,INT((TODAY()-G155)/IF(I155="diaria",1,IF(I155="semanal",7,IF(I155="quincenal",15.2,30.4)))))))</f>
        <v/>
      </c>
      <c r="O155" s="3">
        <f>IF(F155="","",MAX(0,N155*K155-M155))</f>
        <v/>
      </c>
      <c r="P155" s="4">
        <f>IF(F155="","",IF(N155&gt;=J155,"",G155+ROUND((N155+1)*IF(I155="diaria",1,IF(I155="semanal",7,IF(I155="quincenal",15.2,30.4))),0)))</f>
        <v/>
      </c>
    </row>
    <row r="156">
      <c r="D156" s="3">
        <f>IF(F156="","",MAX(0,L156-M156))</f>
        <v/>
      </c>
      <c r="G156" s="4" t="n"/>
      <c r="H156" s="3" t="n"/>
      <c r="K156" s="3" t="n"/>
      <c r="L156" s="3">
        <f>IF(F156="","",K156*J156)</f>
        <v/>
      </c>
      <c r="M156" s="3">
        <f>IF(F156="","",SUMIF(Abonos!$B$2:$B$2000,F156,Abonos!$C$2:$C$2000))</f>
        <v/>
      </c>
      <c r="N156">
        <f>IF(F156="","",MIN(J156,MAX(0,INT((TODAY()-G156)/IF(I156="diaria",1,IF(I156="semanal",7,IF(I156="quincenal",15.2,30.4)))))))</f>
        <v/>
      </c>
      <c r="O156" s="3">
        <f>IF(F156="","",MAX(0,N156*K156-M156))</f>
        <v/>
      </c>
      <c r="P156" s="4">
        <f>IF(F156="","",IF(N156&gt;=J156,"",G156+ROUND((N156+1)*IF(I156="diaria",1,IF(I156="semanal",7,IF(I156="quincenal",15.2,30.4))),0)))</f>
        <v/>
      </c>
    </row>
    <row r="157">
      <c r="D157" s="3">
        <f>IF(F157="","",MAX(0,L157-M157))</f>
        <v/>
      </c>
      <c r="G157" s="4" t="n"/>
      <c r="H157" s="3" t="n"/>
      <c r="K157" s="3" t="n"/>
      <c r="L157" s="3">
        <f>IF(F157="","",K157*J157)</f>
        <v/>
      </c>
      <c r="M157" s="3">
        <f>IF(F157="","",SUMIF(Abonos!$B$2:$B$2000,F157,Abonos!$C$2:$C$2000))</f>
        <v/>
      </c>
      <c r="N157">
        <f>IF(F157="","",MIN(J157,MAX(0,INT((TODAY()-G157)/IF(I157="diaria",1,IF(I157="semanal",7,IF(I157="quincenal",15.2,30.4)))))))</f>
        <v/>
      </c>
      <c r="O157" s="3">
        <f>IF(F157="","",MAX(0,N157*K157-M157))</f>
        <v/>
      </c>
      <c r="P157" s="4">
        <f>IF(F157="","",IF(N157&gt;=J157,"",G157+ROUND((N157+1)*IF(I157="diaria",1,IF(I157="semanal",7,IF(I157="quincenal",15.2,30.4))),0)))</f>
        <v/>
      </c>
    </row>
    <row r="158">
      <c r="D158" s="3">
        <f>IF(F158="","",MAX(0,L158-M158))</f>
        <v/>
      </c>
      <c r="G158" s="4" t="n"/>
      <c r="H158" s="3" t="n"/>
      <c r="K158" s="3" t="n"/>
      <c r="L158" s="3">
        <f>IF(F158="","",K158*J158)</f>
        <v/>
      </c>
      <c r="M158" s="3">
        <f>IF(F158="","",SUMIF(Abonos!$B$2:$B$2000,F158,Abonos!$C$2:$C$2000))</f>
        <v/>
      </c>
      <c r="N158">
        <f>IF(F158="","",MIN(J158,MAX(0,INT((TODAY()-G158)/IF(I158="diaria",1,IF(I158="semanal",7,IF(I158="quincenal",15.2,30.4)))))))</f>
        <v/>
      </c>
      <c r="O158" s="3">
        <f>IF(F158="","",MAX(0,N158*K158-M158))</f>
        <v/>
      </c>
      <c r="P158" s="4">
        <f>IF(F158="","",IF(N158&gt;=J158,"",G158+ROUND((N158+1)*IF(I158="diaria",1,IF(I158="semanal",7,IF(I158="quincenal",15.2,30.4))),0)))</f>
        <v/>
      </c>
    </row>
    <row r="159">
      <c r="D159" s="3">
        <f>IF(F159="","",MAX(0,L159-M159))</f>
        <v/>
      </c>
      <c r="G159" s="4" t="n"/>
      <c r="H159" s="3" t="n"/>
      <c r="K159" s="3" t="n"/>
      <c r="L159" s="3">
        <f>IF(F159="","",K159*J159)</f>
        <v/>
      </c>
      <c r="M159" s="3">
        <f>IF(F159="","",SUMIF(Abonos!$B$2:$B$2000,F159,Abonos!$C$2:$C$2000))</f>
        <v/>
      </c>
      <c r="N159">
        <f>IF(F159="","",MIN(J159,MAX(0,INT((TODAY()-G159)/IF(I159="diaria",1,IF(I159="semanal",7,IF(I159="quincenal",15.2,30.4)))))))</f>
        <v/>
      </c>
      <c r="O159" s="3">
        <f>IF(F159="","",MAX(0,N159*K159-M159))</f>
        <v/>
      </c>
      <c r="P159" s="4">
        <f>IF(F159="","",IF(N159&gt;=J159,"",G159+ROUND((N159+1)*IF(I159="diaria",1,IF(I159="semanal",7,IF(I159="quincenal",15.2,30.4))),0)))</f>
        <v/>
      </c>
    </row>
    <row r="160">
      <c r="D160" s="3">
        <f>IF(F160="","",MAX(0,L160-M160))</f>
        <v/>
      </c>
      <c r="G160" s="4" t="n"/>
      <c r="H160" s="3" t="n"/>
      <c r="K160" s="3" t="n"/>
      <c r="L160" s="3">
        <f>IF(F160="","",K160*J160)</f>
        <v/>
      </c>
      <c r="M160" s="3">
        <f>IF(F160="","",SUMIF(Abonos!$B$2:$B$2000,F160,Abonos!$C$2:$C$2000))</f>
        <v/>
      </c>
      <c r="N160">
        <f>IF(F160="","",MIN(J160,MAX(0,INT((TODAY()-G160)/IF(I160="diaria",1,IF(I160="semanal",7,IF(I160="quincenal",15.2,30.4)))))))</f>
        <v/>
      </c>
      <c r="O160" s="3">
        <f>IF(F160="","",MAX(0,N160*K160-M160))</f>
        <v/>
      </c>
      <c r="P160" s="4">
        <f>IF(F160="","",IF(N160&gt;=J160,"",G160+ROUND((N160+1)*IF(I160="diaria",1,IF(I160="semanal",7,IF(I160="quincenal",15.2,30.4))),0)))</f>
        <v/>
      </c>
    </row>
    <row r="161">
      <c r="D161" s="3">
        <f>IF(F161="","",MAX(0,L161-M161))</f>
        <v/>
      </c>
      <c r="G161" s="4" t="n"/>
      <c r="H161" s="3" t="n"/>
      <c r="K161" s="3" t="n"/>
      <c r="L161" s="3">
        <f>IF(F161="","",K161*J161)</f>
        <v/>
      </c>
      <c r="M161" s="3">
        <f>IF(F161="","",SUMIF(Abonos!$B$2:$B$2000,F161,Abonos!$C$2:$C$2000))</f>
        <v/>
      </c>
      <c r="N161">
        <f>IF(F161="","",MIN(J161,MAX(0,INT((TODAY()-G161)/IF(I161="diaria",1,IF(I161="semanal",7,IF(I161="quincenal",15.2,30.4)))))))</f>
        <v/>
      </c>
      <c r="O161" s="3">
        <f>IF(F161="","",MAX(0,N161*K161-M161))</f>
        <v/>
      </c>
      <c r="P161" s="4">
        <f>IF(F161="","",IF(N161&gt;=J161,"",G161+ROUND((N161+1)*IF(I161="diaria",1,IF(I161="semanal",7,IF(I161="quincenal",15.2,30.4))),0)))</f>
        <v/>
      </c>
    </row>
    <row r="162">
      <c r="D162" s="3">
        <f>IF(F162="","",MAX(0,L162-M162))</f>
        <v/>
      </c>
      <c r="G162" s="4" t="n"/>
      <c r="H162" s="3" t="n"/>
      <c r="K162" s="3" t="n"/>
      <c r="L162" s="3">
        <f>IF(F162="","",K162*J162)</f>
        <v/>
      </c>
      <c r="M162" s="3">
        <f>IF(F162="","",SUMIF(Abonos!$B$2:$B$2000,F162,Abonos!$C$2:$C$2000))</f>
        <v/>
      </c>
      <c r="N162">
        <f>IF(F162="","",MIN(J162,MAX(0,INT((TODAY()-G162)/IF(I162="diaria",1,IF(I162="semanal",7,IF(I162="quincenal",15.2,30.4)))))))</f>
        <v/>
      </c>
      <c r="O162" s="3">
        <f>IF(F162="","",MAX(0,N162*K162-M162))</f>
        <v/>
      </c>
      <c r="P162" s="4">
        <f>IF(F162="","",IF(N162&gt;=J162,"",G162+ROUND((N162+1)*IF(I162="diaria",1,IF(I162="semanal",7,IF(I162="quincenal",15.2,30.4))),0)))</f>
        <v/>
      </c>
    </row>
    <row r="163">
      <c r="D163" s="3">
        <f>IF(F163="","",MAX(0,L163-M163))</f>
        <v/>
      </c>
      <c r="G163" s="4" t="n"/>
      <c r="H163" s="3" t="n"/>
      <c r="K163" s="3" t="n"/>
      <c r="L163" s="3">
        <f>IF(F163="","",K163*J163)</f>
        <v/>
      </c>
      <c r="M163" s="3">
        <f>IF(F163="","",SUMIF(Abonos!$B$2:$B$2000,F163,Abonos!$C$2:$C$2000))</f>
        <v/>
      </c>
      <c r="N163">
        <f>IF(F163="","",MIN(J163,MAX(0,INT((TODAY()-G163)/IF(I163="diaria",1,IF(I163="semanal",7,IF(I163="quincenal",15.2,30.4)))))))</f>
        <v/>
      </c>
      <c r="O163" s="3">
        <f>IF(F163="","",MAX(0,N163*K163-M163))</f>
        <v/>
      </c>
      <c r="P163" s="4">
        <f>IF(F163="","",IF(N163&gt;=J163,"",G163+ROUND((N163+1)*IF(I163="diaria",1,IF(I163="semanal",7,IF(I163="quincenal",15.2,30.4))),0)))</f>
        <v/>
      </c>
    </row>
    <row r="164">
      <c r="D164" s="3">
        <f>IF(F164="","",MAX(0,L164-M164))</f>
        <v/>
      </c>
      <c r="G164" s="4" t="n"/>
      <c r="H164" s="3" t="n"/>
      <c r="K164" s="3" t="n"/>
      <c r="L164" s="3">
        <f>IF(F164="","",K164*J164)</f>
        <v/>
      </c>
      <c r="M164" s="3">
        <f>IF(F164="","",SUMIF(Abonos!$B$2:$B$2000,F164,Abonos!$C$2:$C$2000))</f>
        <v/>
      </c>
      <c r="N164">
        <f>IF(F164="","",MIN(J164,MAX(0,INT((TODAY()-G164)/IF(I164="diaria",1,IF(I164="semanal",7,IF(I164="quincenal",15.2,30.4)))))))</f>
        <v/>
      </c>
      <c r="O164" s="3">
        <f>IF(F164="","",MAX(0,N164*K164-M164))</f>
        <v/>
      </c>
      <c r="P164" s="4">
        <f>IF(F164="","",IF(N164&gt;=J164,"",G164+ROUND((N164+1)*IF(I164="diaria",1,IF(I164="semanal",7,IF(I164="quincenal",15.2,30.4))),0)))</f>
        <v/>
      </c>
    </row>
    <row r="165">
      <c r="D165" s="3">
        <f>IF(F165="","",MAX(0,L165-M165))</f>
        <v/>
      </c>
      <c r="G165" s="4" t="n"/>
      <c r="H165" s="3" t="n"/>
      <c r="K165" s="3" t="n"/>
      <c r="L165" s="3">
        <f>IF(F165="","",K165*J165)</f>
        <v/>
      </c>
      <c r="M165" s="3">
        <f>IF(F165="","",SUMIF(Abonos!$B$2:$B$2000,F165,Abonos!$C$2:$C$2000))</f>
        <v/>
      </c>
      <c r="N165">
        <f>IF(F165="","",MIN(J165,MAX(0,INT((TODAY()-G165)/IF(I165="diaria",1,IF(I165="semanal",7,IF(I165="quincenal",15.2,30.4)))))))</f>
        <v/>
      </c>
      <c r="O165" s="3">
        <f>IF(F165="","",MAX(0,N165*K165-M165))</f>
        <v/>
      </c>
      <c r="P165" s="4">
        <f>IF(F165="","",IF(N165&gt;=J165,"",G165+ROUND((N165+1)*IF(I165="diaria",1,IF(I165="semanal",7,IF(I165="quincenal",15.2,30.4))),0)))</f>
        <v/>
      </c>
    </row>
    <row r="166">
      <c r="D166" s="3">
        <f>IF(F166="","",MAX(0,L166-M166))</f>
        <v/>
      </c>
      <c r="G166" s="4" t="n"/>
      <c r="H166" s="3" t="n"/>
      <c r="K166" s="3" t="n"/>
      <c r="L166" s="3">
        <f>IF(F166="","",K166*J166)</f>
        <v/>
      </c>
      <c r="M166" s="3">
        <f>IF(F166="","",SUMIF(Abonos!$B$2:$B$2000,F166,Abonos!$C$2:$C$2000))</f>
        <v/>
      </c>
      <c r="N166">
        <f>IF(F166="","",MIN(J166,MAX(0,INT((TODAY()-G166)/IF(I166="diaria",1,IF(I166="semanal",7,IF(I166="quincenal",15.2,30.4)))))))</f>
        <v/>
      </c>
      <c r="O166" s="3">
        <f>IF(F166="","",MAX(0,N166*K166-M166))</f>
        <v/>
      </c>
      <c r="P166" s="4">
        <f>IF(F166="","",IF(N166&gt;=J166,"",G166+ROUND((N166+1)*IF(I166="diaria",1,IF(I166="semanal",7,IF(I166="quincenal",15.2,30.4))),0)))</f>
        <v/>
      </c>
    </row>
    <row r="167">
      <c r="D167" s="3">
        <f>IF(F167="","",MAX(0,L167-M167))</f>
        <v/>
      </c>
      <c r="G167" s="4" t="n"/>
      <c r="H167" s="3" t="n"/>
      <c r="K167" s="3" t="n"/>
      <c r="L167" s="3">
        <f>IF(F167="","",K167*J167)</f>
        <v/>
      </c>
      <c r="M167" s="3">
        <f>IF(F167="","",SUMIF(Abonos!$B$2:$B$2000,F167,Abonos!$C$2:$C$2000))</f>
        <v/>
      </c>
      <c r="N167">
        <f>IF(F167="","",MIN(J167,MAX(0,INT((TODAY()-G167)/IF(I167="diaria",1,IF(I167="semanal",7,IF(I167="quincenal",15.2,30.4)))))))</f>
        <v/>
      </c>
      <c r="O167" s="3">
        <f>IF(F167="","",MAX(0,N167*K167-M167))</f>
        <v/>
      </c>
      <c r="P167" s="4">
        <f>IF(F167="","",IF(N167&gt;=J167,"",G167+ROUND((N167+1)*IF(I167="diaria",1,IF(I167="semanal",7,IF(I167="quincenal",15.2,30.4))),0)))</f>
        <v/>
      </c>
    </row>
    <row r="168">
      <c r="D168" s="3">
        <f>IF(F168="","",MAX(0,L168-M168))</f>
        <v/>
      </c>
      <c r="G168" s="4" t="n"/>
      <c r="H168" s="3" t="n"/>
      <c r="K168" s="3" t="n"/>
      <c r="L168" s="3">
        <f>IF(F168="","",K168*J168)</f>
        <v/>
      </c>
      <c r="M168" s="3">
        <f>IF(F168="","",SUMIF(Abonos!$B$2:$B$2000,F168,Abonos!$C$2:$C$2000))</f>
        <v/>
      </c>
      <c r="N168">
        <f>IF(F168="","",MIN(J168,MAX(0,INT((TODAY()-G168)/IF(I168="diaria",1,IF(I168="semanal",7,IF(I168="quincenal",15.2,30.4)))))))</f>
        <v/>
      </c>
      <c r="O168" s="3">
        <f>IF(F168="","",MAX(0,N168*K168-M168))</f>
        <v/>
      </c>
      <c r="P168" s="4">
        <f>IF(F168="","",IF(N168&gt;=J168,"",G168+ROUND((N168+1)*IF(I168="diaria",1,IF(I168="semanal",7,IF(I168="quincenal",15.2,30.4))),0)))</f>
        <v/>
      </c>
    </row>
    <row r="169">
      <c r="D169" s="3">
        <f>IF(F169="","",MAX(0,L169-M169))</f>
        <v/>
      </c>
      <c r="G169" s="4" t="n"/>
      <c r="H169" s="3" t="n"/>
      <c r="K169" s="3" t="n"/>
      <c r="L169" s="3">
        <f>IF(F169="","",K169*J169)</f>
        <v/>
      </c>
      <c r="M169" s="3">
        <f>IF(F169="","",SUMIF(Abonos!$B$2:$B$2000,F169,Abonos!$C$2:$C$2000))</f>
        <v/>
      </c>
      <c r="N169">
        <f>IF(F169="","",MIN(J169,MAX(0,INT((TODAY()-G169)/IF(I169="diaria",1,IF(I169="semanal",7,IF(I169="quincenal",15.2,30.4)))))))</f>
        <v/>
      </c>
      <c r="O169" s="3">
        <f>IF(F169="","",MAX(0,N169*K169-M169))</f>
        <v/>
      </c>
      <c r="P169" s="4">
        <f>IF(F169="","",IF(N169&gt;=J169,"",G169+ROUND((N169+1)*IF(I169="diaria",1,IF(I169="semanal",7,IF(I169="quincenal",15.2,30.4))),0)))</f>
        <v/>
      </c>
    </row>
    <row r="170">
      <c r="D170" s="3">
        <f>IF(F170="","",MAX(0,L170-M170))</f>
        <v/>
      </c>
      <c r="G170" s="4" t="n"/>
      <c r="H170" s="3" t="n"/>
      <c r="K170" s="3" t="n"/>
      <c r="L170" s="3">
        <f>IF(F170="","",K170*J170)</f>
        <v/>
      </c>
      <c r="M170" s="3">
        <f>IF(F170="","",SUMIF(Abonos!$B$2:$B$2000,F170,Abonos!$C$2:$C$2000))</f>
        <v/>
      </c>
      <c r="N170">
        <f>IF(F170="","",MIN(J170,MAX(0,INT((TODAY()-G170)/IF(I170="diaria",1,IF(I170="semanal",7,IF(I170="quincenal",15.2,30.4)))))))</f>
        <v/>
      </c>
      <c r="O170" s="3">
        <f>IF(F170="","",MAX(0,N170*K170-M170))</f>
        <v/>
      </c>
      <c r="P170" s="4">
        <f>IF(F170="","",IF(N170&gt;=J170,"",G170+ROUND((N170+1)*IF(I170="diaria",1,IF(I170="semanal",7,IF(I170="quincenal",15.2,30.4))),0)))</f>
        <v/>
      </c>
    </row>
    <row r="171">
      <c r="D171" s="3">
        <f>IF(F171="","",MAX(0,L171-M171))</f>
        <v/>
      </c>
      <c r="G171" s="4" t="n"/>
      <c r="H171" s="3" t="n"/>
      <c r="K171" s="3" t="n"/>
      <c r="L171" s="3">
        <f>IF(F171="","",K171*J171)</f>
        <v/>
      </c>
      <c r="M171" s="3">
        <f>IF(F171="","",SUMIF(Abonos!$B$2:$B$2000,F171,Abonos!$C$2:$C$2000))</f>
        <v/>
      </c>
      <c r="N171">
        <f>IF(F171="","",MIN(J171,MAX(0,INT((TODAY()-G171)/IF(I171="diaria",1,IF(I171="semanal",7,IF(I171="quincenal",15.2,30.4)))))))</f>
        <v/>
      </c>
      <c r="O171" s="3">
        <f>IF(F171="","",MAX(0,N171*K171-M171))</f>
        <v/>
      </c>
      <c r="P171" s="4">
        <f>IF(F171="","",IF(N171&gt;=J171,"",G171+ROUND((N171+1)*IF(I171="diaria",1,IF(I171="semanal",7,IF(I171="quincenal",15.2,30.4))),0)))</f>
        <v/>
      </c>
    </row>
    <row r="172">
      <c r="D172" s="3">
        <f>IF(F172="","",MAX(0,L172-M172))</f>
        <v/>
      </c>
      <c r="G172" s="4" t="n"/>
      <c r="H172" s="3" t="n"/>
      <c r="K172" s="3" t="n"/>
      <c r="L172" s="3">
        <f>IF(F172="","",K172*J172)</f>
        <v/>
      </c>
      <c r="M172" s="3">
        <f>IF(F172="","",SUMIF(Abonos!$B$2:$B$2000,F172,Abonos!$C$2:$C$2000))</f>
        <v/>
      </c>
      <c r="N172">
        <f>IF(F172="","",MIN(J172,MAX(0,INT((TODAY()-G172)/IF(I172="diaria",1,IF(I172="semanal",7,IF(I172="quincenal",15.2,30.4)))))))</f>
        <v/>
      </c>
      <c r="O172" s="3">
        <f>IF(F172="","",MAX(0,N172*K172-M172))</f>
        <v/>
      </c>
      <c r="P172" s="4">
        <f>IF(F172="","",IF(N172&gt;=J172,"",G172+ROUND((N172+1)*IF(I172="diaria",1,IF(I172="semanal",7,IF(I172="quincenal",15.2,30.4))),0)))</f>
        <v/>
      </c>
    </row>
    <row r="173">
      <c r="D173" s="3">
        <f>IF(F173="","",MAX(0,L173-M173))</f>
        <v/>
      </c>
      <c r="G173" s="4" t="n"/>
      <c r="H173" s="3" t="n"/>
      <c r="K173" s="3" t="n"/>
      <c r="L173" s="3">
        <f>IF(F173="","",K173*J173)</f>
        <v/>
      </c>
      <c r="M173" s="3">
        <f>IF(F173="","",SUMIF(Abonos!$B$2:$B$2000,F173,Abonos!$C$2:$C$2000))</f>
        <v/>
      </c>
      <c r="N173">
        <f>IF(F173="","",MIN(J173,MAX(0,INT((TODAY()-G173)/IF(I173="diaria",1,IF(I173="semanal",7,IF(I173="quincenal",15.2,30.4)))))))</f>
        <v/>
      </c>
      <c r="O173" s="3">
        <f>IF(F173="","",MAX(0,N173*K173-M173))</f>
        <v/>
      </c>
      <c r="P173" s="4">
        <f>IF(F173="","",IF(N173&gt;=J173,"",G173+ROUND((N173+1)*IF(I173="diaria",1,IF(I173="semanal",7,IF(I173="quincenal",15.2,30.4))),0)))</f>
        <v/>
      </c>
    </row>
    <row r="174">
      <c r="D174" s="3">
        <f>IF(F174="","",MAX(0,L174-M174))</f>
        <v/>
      </c>
      <c r="G174" s="4" t="n"/>
      <c r="H174" s="3" t="n"/>
      <c r="K174" s="3" t="n"/>
      <c r="L174" s="3">
        <f>IF(F174="","",K174*J174)</f>
        <v/>
      </c>
      <c r="M174" s="3">
        <f>IF(F174="","",SUMIF(Abonos!$B$2:$B$2000,F174,Abonos!$C$2:$C$2000))</f>
        <v/>
      </c>
      <c r="N174">
        <f>IF(F174="","",MIN(J174,MAX(0,INT((TODAY()-G174)/IF(I174="diaria",1,IF(I174="semanal",7,IF(I174="quincenal",15.2,30.4)))))))</f>
        <v/>
      </c>
      <c r="O174" s="3">
        <f>IF(F174="","",MAX(0,N174*K174-M174))</f>
        <v/>
      </c>
      <c r="P174" s="4">
        <f>IF(F174="","",IF(N174&gt;=J174,"",G174+ROUND((N174+1)*IF(I174="diaria",1,IF(I174="semanal",7,IF(I174="quincenal",15.2,30.4))),0)))</f>
        <v/>
      </c>
    </row>
    <row r="175">
      <c r="D175" s="3">
        <f>IF(F175="","",MAX(0,L175-M175))</f>
        <v/>
      </c>
      <c r="G175" s="4" t="n"/>
      <c r="H175" s="3" t="n"/>
      <c r="K175" s="3" t="n"/>
      <c r="L175" s="3">
        <f>IF(F175="","",K175*J175)</f>
        <v/>
      </c>
      <c r="M175" s="3">
        <f>IF(F175="","",SUMIF(Abonos!$B$2:$B$2000,F175,Abonos!$C$2:$C$2000))</f>
        <v/>
      </c>
      <c r="N175">
        <f>IF(F175="","",MIN(J175,MAX(0,INT((TODAY()-G175)/IF(I175="diaria",1,IF(I175="semanal",7,IF(I175="quincenal",15.2,30.4)))))))</f>
        <v/>
      </c>
      <c r="O175" s="3">
        <f>IF(F175="","",MAX(0,N175*K175-M175))</f>
        <v/>
      </c>
      <c r="P175" s="4">
        <f>IF(F175="","",IF(N175&gt;=J175,"",G175+ROUND((N175+1)*IF(I175="diaria",1,IF(I175="semanal",7,IF(I175="quincenal",15.2,30.4))),0)))</f>
        <v/>
      </c>
    </row>
    <row r="176">
      <c r="D176" s="3">
        <f>IF(F176="","",MAX(0,L176-M176))</f>
        <v/>
      </c>
      <c r="G176" s="4" t="n"/>
      <c r="H176" s="3" t="n"/>
      <c r="K176" s="3" t="n"/>
      <c r="L176" s="3">
        <f>IF(F176="","",K176*J176)</f>
        <v/>
      </c>
      <c r="M176" s="3">
        <f>IF(F176="","",SUMIF(Abonos!$B$2:$B$2000,F176,Abonos!$C$2:$C$2000))</f>
        <v/>
      </c>
      <c r="N176">
        <f>IF(F176="","",MIN(J176,MAX(0,INT((TODAY()-G176)/IF(I176="diaria",1,IF(I176="semanal",7,IF(I176="quincenal",15.2,30.4)))))))</f>
        <v/>
      </c>
      <c r="O176" s="3">
        <f>IF(F176="","",MAX(0,N176*K176-M176))</f>
        <v/>
      </c>
      <c r="P176" s="4">
        <f>IF(F176="","",IF(N176&gt;=J176,"",G176+ROUND((N176+1)*IF(I176="diaria",1,IF(I176="semanal",7,IF(I176="quincenal",15.2,30.4))),0)))</f>
        <v/>
      </c>
    </row>
    <row r="177">
      <c r="D177" s="3">
        <f>IF(F177="","",MAX(0,L177-M177))</f>
        <v/>
      </c>
      <c r="G177" s="4" t="n"/>
      <c r="H177" s="3" t="n"/>
      <c r="K177" s="3" t="n"/>
      <c r="L177" s="3">
        <f>IF(F177="","",K177*J177)</f>
        <v/>
      </c>
      <c r="M177" s="3">
        <f>IF(F177="","",SUMIF(Abonos!$B$2:$B$2000,F177,Abonos!$C$2:$C$2000))</f>
        <v/>
      </c>
      <c r="N177">
        <f>IF(F177="","",MIN(J177,MAX(0,INT((TODAY()-G177)/IF(I177="diaria",1,IF(I177="semanal",7,IF(I177="quincenal",15.2,30.4)))))))</f>
        <v/>
      </c>
      <c r="O177" s="3">
        <f>IF(F177="","",MAX(0,N177*K177-M177))</f>
        <v/>
      </c>
      <c r="P177" s="4">
        <f>IF(F177="","",IF(N177&gt;=J177,"",G177+ROUND((N177+1)*IF(I177="diaria",1,IF(I177="semanal",7,IF(I177="quincenal",15.2,30.4))),0)))</f>
        <v/>
      </c>
    </row>
    <row r="178">
      <c r="D178" s="3">
        <f>IF(F178="","",MAX(0,L178-M178))</f>
        <v/>
      </c>
      <c r="G178" s="4" t="n"/>
      <c r="H178" s="3" t="n"/>
      <c r="K178" s="3" t="n"/>
      <c r="L178" s="3">
        <f>IF(F178="","",K178*J178)</f>
        <v/>
      </c>
      <c r="M178" s="3">
        <f>IF(F178="","",SUMIF(Abonos!$B$2:$B$2000,F178,Abonos!$C$2:$C$2000))</f>
        <v/>
      </c>
      <c r="N178">
        <f>IF(F178="","",MIN(J178,MAX(0,INT((TODAY()-G178)/IF(I178="diaria",1,IF(I178="semanal",7,IF(I178="quincenal",15.2,30.4)))))))</f>
        <v/>
      </c>
      <c r="O178" s="3">
        <f>IF(F178="","",MAX(0,N178*K178-M178))</f>
        <v/>
      </c>
      <c r="P178" s="4">
        <f>IF(F178="","",IF(N178&gt;=J178,"",G178+ROUND((N178+1)*IF(I178="diaria",1,IF(I178="semanal",7,IF(I178="quincenal",15.2,30.4))),0)))</f>
        <v/>
      </c>
    </row>
    <row r="179">
      <c r="D179" s="3">
        <f>IF(F179="","",MAX(0,L179-M179))</f>
        <v/>
      </c>
      <c r="G179" s="4" t="n"/>
      <c r="H179" s="3" t="n"/>
      <c r="K179" s="3" t="n"/>
      <c r="L179" s="3">
        <f>IF(F179="","",K179*J179)</f>
        <v/>
      </c>
      <c r="M179" s="3">
        <f>IF(F179="","",SUMIF(Abonos!$B$2:$B$2000,F179,Abonos!$C$2:$C$2000))</f>
        <v/>
      </c>
      <c r="N179">
        <f>IF(F179="","",MIN(J179,MAX(0,INT((TODAY()-G179)/IF(I179="diaria",1,IF(I179="semanal",7,IF(I179="quincenal",15.2,30.4)))))))</f>
        <v/>
      </c>
      <c r="O179" s="3">
        <f>IF(F179="","",MAX(0,N179*K179-M179))</f>
        <v/>
      </c>
      <c r="P179" s="4">
        <f>IF(F179="","",IF(N179&gt;=J179,"",G179+ROUND((N179+1)*IF(I179="diaria",1,IF(I179="semanal",7,IF(I179="quincenal",15.2,30.4))),0)))</f>
        <v/>
      </c>
    </row>
    <row r="180">
      <c r="D180" s="3">
        <f>IF(F180="","",MAX(0,L180-M180))</f>
        <v/>
      </c>
      <c r="G180" s="4" t="n"/>
      <c r="H180" s="3" t="n"/>
      <c r="K180" s="3" t="n"/>
      <c r="L180" s="3">
        <f>IF(F180="","",K180*J180)</f>
        <v/>
      </c>
      <c r="M180" s="3">
        <f>IF(F180="","",SUMIF(Abonos!$B$2:$B$2000,F180,Abonos!$C$2:$C$2000))</f>
        <v/>
      </c>
      <c r="N180">
        <f>IF(F180="","",MIN(J180,MAX(0,INT((TODAY()-G180)/IF(I180="diaria",1,IF(I180="semanal",7,IF(I180="quincenal",15.2,30.4)))))))</f>
        <v/>
      </c>
      <c r="O180" s="3">
        <f>IF(F180="","",MAX(0,N180*K180-M180))</f>
        <v/>
      </c>
      <c r="P180" s="4">
        <f>IF(F180="","",IF(N180&gt;=J180,"",G180+ROUND((N180+1)*IF(I180="diaria",1,IF(I180="semanal",7,IF(I180="quincenal",15.2,30.4))),0)))</f>
        <v/>
      </c>
    </row>
    <row r="181">
      <c r="D181" s="3">
        <f>IF(F181="","",MAX(0,L181-M181))</f>
        <v/>
      </c>
      <c r="G181" s="4" t="n"/>
      <c r="H181" s="3" t="n"/>
      <c r="K181" s="3" t="n"/>
      <c r="L181" s="3">
        <f>IF(F181="","",K181*J181)</f>
        <v/>
      </c>
      <c r="M181" s="3">
        <f>IF(F181="","",SUMIF(Abonos!$B$2:$B$2000,F181,Abonos!$C$2:$C$2000))</f>
        <v/>
      </c>
      <c r="N181">
        <f>IF(F181="","",MIN(J181,MAX(0,INT((TODAY()-G181)/IF(I181="diaria",1,IF(I181="semanal",7,IF(I181="quincenal",15.2,30.4)))))))</f>
        <v/>
      </c>
      <c r="O181" s="3">
        <f>IF(F181="","",MAX(0,N181*K181-M181))</f>
        <v/>
      </c>
      <c r="P181" s="4">
        <f>IF(F181="","",IF(N181&gt;=J181,"",G181+ROUND((N181+1)*IF(I181="diaria",1,IF(I181="semanal",7,IF(I181="quincenal",15.2,30.4))),0)))</f>
        <v/>
      </c>
    </row>
    <row r="182">
      <c r="D182" s="3">
        <f>IF(F182="","",MAX(0,L182-M182))</f>
        <v/>
      </c>
      <c r="G182" s="4" t="n"/>
      <c r="H182" s="3" t="n"/>
      <c r="K182" s="3" t="n"/>
      <c r="L182" s="3">
        <f>IF(F182="","",K182*J182)</f>
        <v/>
      </c>
      <c r="M182" s="3">
        <f>IF(F182="","",SUMIF(Abonos!$B$2:$B$2000,F182,Abonos!$C$2:$C$2000))</f>
        <v/>
      </c>
      <c r="N182">
        <f>IF(F182="","",MIN(J182,MAX(0,INT((TODAY()-G182)/IF(I182="diaria",1,IF(I182="semanal",7,IF(I182="quincenal",15.2,30.4)))))))</f>
        <v/>
      </c>
      <c r="O182" s="3">
        <f>IF(F182="","",MAX(0,N182*K182-M182))</f>
        <v/>
      </c>
      <c r="P182" s="4">
        <f>IF(F182="","",IF(N182&gt;=J182,"",G182+ROUND((N182+1)*IF(I182="diaria",1,IF(I182="semanal",7,IF(I182="quincenal",15.2,30.4))),0)))</f>
        <v/>
      </c>
    </row>
    <row r="183">
      <c r="D183" s="3">
        <f>IF(F183="","",MAX(0,L183-M183))</f>
        <v/>
      </c>
      <c r="G183" s="4" t="n"/>
      <c r="H183" s="3" t="n"/>
      <c r="K183" s="3" t="n"/>
      <c r="L183" s="3">
        <f>IF(F183="","",K183*J183)</f>
        <v/>
      </c>
      <c r="M183" s="3">
        <f>IF(F183="","",SUMIF(Abonos!$B$2:$B$2000,F183,Abonos!$C$2:$C$2000))</f>
        <v/>
      </c>
      <c r="N183">
        <f>IF(F183="","",MIN(J183,MAX(0,INT((TODAY()-G183)/IF(I183="diaria",1,IF(I183="semanal",7,IF(I183="quincenal",15.2,30.4)))))))</f>
        <v/>
      </c>
      <c r="O183" s="3">
        <f>IF(F183="","",MAX(0,N183*K183-M183))</f>
        <v/>
      </c>
      <c r="P183" s="4">
        <f>IF(F183="","",IF(N183&gt;=J183,"",G183+ROUND((N183+1)*IF(I183="diaria",1,IF(I183="semanal",7,IF(I183="quincenal",15.2,30.4))),0)))</f>
        <v/>
      </c>
    </row>
    <row r="184">
      <c r="D184" s="3">
        <f>IF(F184="","",MAX(0,L184-M184))</f>
        <v/>
      </c>
      <c r="G184" s="4" t="n"/>
      <c r="H184" s="3" t="n"/>
      <c r="K184" s="3" t="n"/>
      <c r="L184" s="3">
        <f>IF(F184="","",K184*J184)</f>
        <v/>
      </c>
      <c r="M184" s="3">
        <f>IF(F184="","",SUMIF(Abonos!$B$2:$B$2000,F184,Abonos!$C$2:$C$2000))</f>
        <v/>
      </c>
      <c r="N184">
        <f>IF(F184="","",MIN(J184,MAX(0,INT((TODAY()-G184)/IF(I184="diaria",1,IF(I184="semanal",7,IF(I184="quincenal",15.2,30.4)))))))</f>
        <v/>
      </c>
      <c r="O184" s="3">
        <f>IF(F184="","",MAX(0,N184*K184-M184))</f>
        <v/>
      </c>
      <c r="P184" s="4">
        <f>IF(F184="","",IF(N184&gt;=J184,"",G184+ROUND((N184+1)*IF(I184="diaria",1,IF(I184="semanal",7,IF(I184="quincenal",15.2,30.4))),0)))</f>
        <v/>
      </c>
    </row>
    <row r="185">
      <c r="D185" s="3">
        <f>IF(F185="","",MAX(0,L185-M185))</f>
        <v/>
      </c>
      <c r="G185" s="4" t="n"/>
      <c r="H185" s="3" t="n"/>
      <c r="K185" s="3" t="n"/>
      <c r="L185" s="3">
        <f>IF(F185="","",K185*J185)</f>
        <v/>
      </c>
      <c r="M185" s="3">
        <f>IF(F185="","",SUMIF(Abonos!$B$2:$B$2000,F185,Abonos!$C$2:$C$2000))</f>
        <v/>
      </c>
      <c r="N185">
        <f>IF(F185="","",MIN(J185,MAX(0,INT((TODAY()-G185)/IF(I185="diaria",1,IF(I185="semanal",7,IF(I185="quincenal",15.2,30.4)))))))</f>
        <v/>
      </c>
      <c r="O185" s="3">
        <f>IF(F185="","",MAX(0,N185*K185-M185))</f>
        <v/>
      </c>
      <c r="P185" s="4">
        <f>IF(F185="","",IF(N185&gt;=J185,"",G185+ROUND((N185+1)*IF(I185="diaria",1,IF(I185="semanal",7,IF(I185="quincenal",15.2,30.4))),0)))</f>
        <v/>
      </c>
    </row>
    <row r="186">
      <c r="D186" s="3">
        <f>IF(F186="","",MAX(0,L186-M186))</f>
        <v/>
      </c>
      <c r="G186" s="4" t="n"/>
      <c r="H186" s="3" t="n"/>
      <c r="K186" s="3" t="n"/>
      <c r="L186" s="3">
        <f>IF(F186="","",K186*J186)</f>
        <v/>
      </c>
      <c r="M186" s="3">
        <f>IF(F186="","",SUMIF(Abonos!$B$2:$B$2000,F186,Abonos!$C$2:$C$2000))</f>
        <v/>
      </c>
      <c r="N186">
        <f>IF(F186="","",MIN(J186,MAX(0,INT((TODAY()-G186)/IF(I186="diaria",1,IF(I186="semanal",7,IF(I186="quincenal",15.2,30.4)))))))</f>
        <v/>
      </c>
      <c r="O186" s="3">
        <f>IF(F186="","",MAX(0,N186*K186-M186))</f>
        <v/>
      </c>
      <c r="P186" s="4">
        <f>IF(F186="","",IF(N186&gt;=J186,"",G186+ROUND((N186+1)*IF(I186="diaria",1,IF(I186="semanal",7,IF(I186="quincenal",15.2,30.4))),0)))</f>
        <v/>
      </c>
    </row>
    <row r="187">
      <c r="D187" s="3">
        <f>IF(F187="","",MAX(0,L187-M187))</f>
        <v/>
      </c>
      <c r="G187" s="4" t="n"/>
      <c r="H187" s="3" t="n"/>
      <c r="K187" s="3" t="n"/>
      <c r="L187" s="3">
        <f>IF(F187="","",K187*J187)</f>
        <v/>
      </c>
      <c r="M187" s="3">
        <f>IF(F187="","",SUMIF(Abonos!$B$2:$B$2000,F187,Abonos!$C$2:$C$2000))</f>
        <v/>
      </c>
      <c r="N187">
        <f>IF(F187="","",MIN(J187,MAX(0,INT((TODAY()-G187)/IF(I187="diaria",1,IF(I187="semanal",7,IF(I187="quincenal",15.2,30.4)))))))</f>
        <v/>
      </c>
      <c r="O187" s="3">
        <f>IF(F187="","",MAX(0,N187*K187-M187))</f>
        <v/>
      </c>
      <c r="P187" s="4">
        <f>IF(F187="","",IF(N187&gt;=J187,"",G187+ROUND((N187+1)*IF(I187="diaria",1,IF(I187="semanal",7,IF(I187="quincenal",15.2,30.4))),0)))</f>
        <v/>
      </c>
    </row>
    <row r="188">
      <c r="D188" s="3">
        <f>IF(F188="","",MAX(0,L188-M188))</f>
        <v/>
      </c>
      <c r="G188" s="4" t="n"/>
      <c r="H188" s="3" t="n"/>
      <c r="K188" s="3" t="n"/>
      <c r="L188" s="3">
        <f>IF(F188="","",K188*J188)</f>
        <v/>
      </c>
      <c r="M188" s="3">
        <f>IF(F188="","",SUMIF(Abonos!$B$2:$B$2000,F188,Abonos!$C$2:$C$2000))</f>
        <v/>
      </c>
      <c r="N188">
        <f>IF(F188="","",MIN(J188,MAX(0,INT((TODAY()-G188)/IF(I188="diaria",1,IF(I188="semanal",7,IF(I188="quincenal",15.2,30.4)))))))</f>
        <v/>
      </c>
      <c r="O188" s="3">
        <f>IF(F188="","",MAX(0,N188*K188-M188))</f>
        <v/>
      </c>
      <c r="P188" s="4">
        <f>IF(F188="","",IF(N188&gt;=J188,"",G188+ROUND((N188+1)*IF(I188="diaria",1,IF(I188="semanal",7,IF(I188="quincenal",15.2,30.4))),0)))</f>
        <v/>
      </c>
    </row>
    <row r="189">
      <c r="D189" s="3">
        <f>IF(F189="","",MAX(0,L189-M189))</f>
        <v/>
      </c>
      <c r="G189" s="4" t="n"/>
      <c r="H189" s="3" t="n"/>
      <c r="K189" s="3" t="n"/>
      <c r="L189" s="3">
        <f>IF(F189="","",K189*J189)</f>
        <v/>
      </c>
      <c r="M189" s="3">
        <f>IF(F189="","",SUMIF(Abonos!$B$2:$B$2000,F189,Abonos!$C$2:$C$2000))</f>
        <v/>
      </c>
      <c r="N189">
        <f>IF(F189="","",MIN(J189,MAX(0,INT((TODAY()-G189)/IF(I189="diaria",1,IF(I189="semanal",7,IF(I189="quincenal",15.2,30.4)))))))</f>
        <v/>
      </c>
      <c r="O189" s="3">
        <f>IF(F189="","",MAX(0,N189*K189-M189))</f>
        <v/>
      </c>
      <c r="P189" s="4">
        <f>IF(F189="","",IF(N189&gt;=J189,"",G189+ROUND((N189+1)*IF(I189="diaria",1,IF(I189="semanal",7,IF(I189="quincenal",15.2,30.4))),0)))</f>
        <v/>
      </c>
    </row>
    <row r="190">
      <c r="D190" s="3">
        <f>IF(F190="","",MAX(0,L190-M190))</f>
        <v/>
      </c>
      <c r="G190" s="4" t="n"/>
      <c r="H190" s="3" t="n"/>
      <c r="K190" s="3" t="n"/>
      <c r="L190" s="3">
        <f>IF(F190="","",K190*J190)</f>
        <v/>
      </c>
      <c r="M190" s="3">
        <f>IF(F190="","",SUMIF(Abonos!$B$2:$B$2000,F190,Abonos!$C$2:$C$2000))</f>
        <v/>
      </c>
      <c r="N190">
        <f>IF(F190="","",MIN(J190,MAX(0,INT((TODAY()-G190)/IF(I190="diaria",1,IF(I190="semanal",7,IF(I190="quincenal",15.2,30.4)))))))</f>
        <v/>
      </c>
      <c r="O190" s="3">
        <f>IF(F190="","",MAX(0,N190*K190-M190))</f>
        <v/>
      </c>
      <c r="P190" s="4">
        <f>IF(F190="","",IF(N190&gt;=J190,"",G190+ROUND((N190+1)*IF(I190="diaria",1,IF(I190="semanal",7,IF(I190="quincenal",15.2,30.4))),0)))</f>
        <v/>
      </c>
    </row>
    <row r="191">
      <c r="D191" s="3">
        <f>IF(F191="","",MAX(0,L191-M191))</f>
        <v/>
      </c>
      <c r="G191" s="4" t="n"/>
      <c r="H191" s="3" t="n"/>
      <c r="K191" s="3" t="n"/>
      <c r="L191" s="3">
        <f>IF(F191="","",K191*J191)</f>
        <v/>
      </c>
      <c r="M191" s="3">
        <f>IF(F191="","",SUMIF(Abonos!$B$2:$B$2000,F191,Abonos!$C$2:$C$2000))</f>
        <v/>
      </c>
      <c r="N191">
        <f>IF(F191="","",MIN(J191,MAX(0,INT((TODAY()-G191)/IF(I191="diaria",1,IF(I191="semanal",7,IF(I191="quincenal",15.2,30.4)))))))</f>
        <v/>
      </c>
      <c r="O191" s="3">
        <f>IF(F191="","",MAX(0,N191*K191-M191))</f>
        <v/>
      </c>
      <c r="P191" s="4">
        <f>IF(F191="","",IF(N191&gt;=J191,"",G191+ROUND((N191+1)*IF(I191="diaria",1,IF(I191="semanal",7,IF(I191="quincenal",15.2,30.4))),0)))</f>
        <v/>
      </c>
    </row>
    <row r="192">
      <c r="D192" s="3">
        <f>IF(F192="","",MAX(0,L192-M192))</f>
        <v/>
      </c>
      <c r="G192" s="4" t="n"/>
      <c r="H192" s="3" t="n"/>
      <c r="K192" s="3" t="n"/>
      <c r="L192" s="3">
        <f>IF(F192="","",K192*J192)</f>
        <v/>
      </c>
      <c r="M192" s="3">
        <f>IF(F192="","",SUMIF(Abonos!$B$2:$B$2000,F192,Abonos!$C$2:$C$2000))</f>
        <v/>
      </c>
      <c r="N192">
        <f>IF(F192="","",MIN(J192,MAX(0,INT((TODAY()-G192)/IF(I192="diaria",1,IF(I192="semanal",7,IF(I192="quincenal",15.2,30.4)))))))</f>
        <v/>
      </c>
      <c r="O192" s="3">
        <f>IF(F192="","",MAX(0,N192*K192-M192))</f>
        <v/>
      </c>
      <c r="P192" s="4">
        <f>IF(F192="","",IF(N192&gt;=J192,"",G192+ROUND((N192+1)*IF(I192="diaria",1,IF(I192="semanal",7,IF(I192="quincenal",15.2,30.4))),0)))</f>
        <v/>
      </c>
    </row>
    <row r="193">
      <c r="D193" s="3">
        <f>IF(F193="","",MAX(0,L193-M193))</f>
        <v/>
      </c>
      <c r="G193" s="4" t="n"/>
      <c r="H193" s="3" t="n"/>
      <c r="K193" s="3" t="n"/>
      <c r="L193" s="3">
        <f>IF(F193="","",K193*J193)</f>
        <v/>
      </c>
      <c r="M193" s="3">
        <f>IF(F193="","",SUMIF(Abonos!$B$2:$B$2000,F193,Abonos!$C$2:$C$2000))</f>
        <v/>
      </c>
      <c r="N193">
        <f>IF(F193="","",MIN(J193,MAX(0,INT((TODAY()-G193)/IF(I193="diaria",1,IF(I193="semanal",7,IF(I193="quincenal",15.2,30.4)))))))</f>
        <v/>
      </c>
      <c r="O193" s="3">
        <f>IF(F193="","",MAX(0,N193*K193-M193))</f>
        <v/>
      </c>
      <c r="P193" s="4">
        <f>IF(F193="","",IF(N193&gt;=J193,"",G193+ROUND((N193+1)*IF(I193="diaria",1,IF(I193="semanal",7,IF(I193="quincenal",15.2,30.4))),0)))</f>
        <v/>
      </c>
    </row>
    <row r="194">
      <c r="D194" s="3">
        <f>IF(F194="","",MAX(0,L194-M194))</f>
        <v/>
      </c>
      <c r="G194" s="4" t="n"/>
      <c r="H194" s="3" t="n"/>
      <c r="K194" s="3" t="n"/>
      <c r="L194" s="3">
        <f>IF(F194="","",K194*J194)</f>
        <v/>
      </c>
      <c r="M194" s="3">
        <f>IF(F194="","",SUMIF(Abonos!$B$2:$B$2000,F194,Abonos!$C$2:$C$2000))</f>
        <v/>
      </c>
      <c r="N194">
        <f>IF(F194="","",MIN(J194,MAX(0,INT((TODAY()-G194)/IF(I194="diaria",1,IF(I194="semanal",7,IF(I194="quincenal",15.2,30.4)))))))</f>
        <v/>
      </c>
      <c r="O194" s="3">
        <f>IF(F194="","",MAX(0,N194*K194-M194))</f>
        <v/>
      </c>
      <c r="P194" s="4">
        <f>IF(F194="","",IF(N194&gt;=J194,"",G194+ROUND((N194+1)*IF(I194="diaria",1,IF(I194="semanal",7,IF(I194="quincenal",15.2,30.4))),0)))</f>
        <v/>
      </c>
    </row>
    <row r="195">
      <c r="D195" s="3">
        <f>IF(F195="","",MAX(0,L195-M195))</f>
        <v/>
      </c>
      <c r="G195" s="4" t="n"/>
      <c r="H195" s="3" t="n"/>
      <c r="K195" s="3" t="n"/>
      <c r="L195" s="3">
        <f>IF(F195="","",K195*J195)</f>
        <v/>
      </c>
      <c r="M195" s="3">
        <f>IF(F195="","",SUMIF(Abonos!$B$2:$B$2000,F195,Abonos!$C$2:$C$2000))</f>
        <v/>
      </c>
      <c r="N195">
        <f>IF(F195="","",MIN(J195,MAX(0,INT((TODAY()-G195)/IF(I195="diaria",1,IF(I195="semanal",7,IF(I195="quincenal",15.2,30.4)))))))</f>
        <v/>
      </c>
      <c r="O195" s="3">
        <f>IF(F195="","",MAX(0,N195*K195-M195))</f>
        <v/>
      </c>
      <c r="P195" s="4">
        <f>IF(F195="","",IF(N195&gt;=J195,"",G195+ROUND((N195+1)*IF(I195="diaria",1,IF(I195="semanal",7,IF(I195="quincenal",15.2,30.4))),0)))</f>
        <v/>
      </c>
    </row>
    <row r="196">
      <c r="D196" s="3">
        <f>IF(F196="","",MAX(0,L196-M196))</f>
        <v/>
      </c>
      <c r="G196" s="4" t="n"/>
      <c r="H196" s="3" t="n"/>
      <c r="K196" s="3" t="n"/>
      <c r="L196" s="3">
        <f>IF(F196="","",K196*J196)</f>
        <v/>
      </c>
      <c r="M196" s="3">
        <f>IF(F196="","",SUMIF(Abonos!$B$2:$B$2000,F196,Abonos!$C$2:$C$2000))</f>
        <v/>
      </c>
      <c r="N196">
        <f>IF(F196="","",MIN(J196,MAX(0,INT((TODAY()-G196)/IF(I196="diaria",1,IF(I196="semanal",7,IF(I196="quincenal",15.2,30.4)))))))</f>
        <v/>
      </c>
      <c r="O196" s="3">
        <f>IF(F196="","",MAX(0,N196*K196-M196))</f>
        <v/>
      </c>
      <c r="P196" s="4">
        <f>IF(F196="","",IF(N196&gt;=J196,"",G196+ROUND((N196+1)*IF(I196="diaria",1,IF(I196="semanal",7,IF(I196="quincenal",15.2,30.4))),0)))</f>
        <v/>
      </c>
    </row>
    <row r="197">
      <c r="D197" s="3">
        <f>IF(F197="","",MAX(0,L197-M197))</f>
        <v/>
      </c>
      <c r="G197" s="4" t="n"/>
      <c r="H197" s="3" t="n"/>
      <c r="K197" s="3" t="n"/>
      <c r="L197" s="3">
        <f>IF(F197="","",K197*J197)</f>
        <v/>
      </c>
      <c r="M197" s="3">
        <f>IF(F197="","",SUMIF(Abonos!$B$2:$B$2000,F197,Abonos!$C$2:$C$2000))</f>
        <v/>
      </c>
      <c r="N197">
        <f>IF(F197="","",MIN(J197,MAX(0,INT((TODAY()-G197)/IF(I197="diaria",1,IF(I197="semanal",7,IF(I197="quincenal",15.2,30.4)))))))</f>
        <v/>
      </c>
      <c r="O197" s="3">
        <f>IF(F197="","",MAX(0,N197*K197-M197))</f>
        <v/>
      </c>
      <c r="P197" s="4">
        <f>IF(F197="","",IF(N197&gt;=J197,"",G197+ROUND((N197+1)*IF(I197="diaria",1,IF(I197="semanal",7,IF(I197="quincenal",15.2,30.4))),0)))</f>
        <v/>
      </c>
    </row>
    <row r="198">
      <c r="D198" s="3">
        <f>IF(F198="","",MAX(0,L198-M198))</f>
        <v/>
      </c>
      <c r="G198" s="4" t="n"/>
      <c r="H198" s="3" t="n"/>
      <c r="K198" s="3" t="n"/>
      <c r="L198" s="3">
        <f>IF(F198="","",K198*J198)</f>
        <v/>
      </c>
      <c r="M198" s="3">
        <f>IF(F198="","",SUMIF(Abonos!$B$2:$B$2000,F198,Abonos!$C$2:$C$2000))</f>
        <v/>
      </c>
      <c r="N198">
        <f>IF(F198="","",MIN(J198,MAX(0,INT((TODAY()-G198)/IF(I198="diaria",1,IF(I198="semanal",7,IF(I198="quincenal",15.2,30.4)))))))</f>
        <v/>
      </c>
      <c r="O198" s="3">
        <f>IF(F198="","",MAX(0,N198*K198-M198))</f>
        <v/>
      </c>
      <c r="P198" s="4">
        <f>IF(F198="","",IF(N198&gt;=J198,"",G198+ROUND((N198+1)*IF(I198="diaria",1,IF(I198="semanal",7,IF(I198="quincenal",15.2,30.4))),0)))</f>
        <v/>
      </c>
    </row>
    <row r="199">
      <c r="D199" s="3">
        <f>IF(F199="","",MAX(0,L199-M199))</f>
        <v/>
      </c>
      <c r="G199" s="4" t="n"/>
      <c r="H199" s="3" t="n"/>
      <c r="K199" s="3" t="n"/>
      <c r="L199" s="3">
        <f>IF(F199="","",K199*J199)</f>
        <v/>
      </c>
      <c r="M199" s="3">
        <f>IF(F199="","",SUMIF(Abonos!$B$2:$B$2000,F199,Abonos!$C$2:$C$2000))</f>
        <v/>
      </c>
      <c r="N199">
        <f>IF(F199="","",MIN(J199,MAX(0,INT((TODAY()-G199)/IF(I199="diaria",1,IF(I199="semanal",7,IF(I199="quincenal",15.2,30.4)))))))</f>
        <v/>
      </c>
      <c r="O199" s="3">
        <f>IF(F199="","",MAX(0,N199*K199-M199))</f>
        <v/>
      </c>
      <c r="P199" s="4">
        <f>IF(F199="","",IF(N199&gt;=J199,"",G199+ROUND((N199+1)*IF(I199="diaria",1,IF(I199="semanal",7,IF(I199="quincenal",15.2,30.4))),0)))</f>
        <v/>
      </c>
    </row>
    <row r="200">
      <c r="D200" s="3">
        <f>IF(F200="","",MAX(0,L200-M200))</f>
        <v/>
      </c>
      <c r="G200" s="4" t="n"/>
      <c r="H200" s="3" t="n"/>
      <c r="K200" s="3" t="n"/>
      <c r="L200" s="3">
        <f>IF(F200="","",K200*J200)</f>
        <v/>
      </c>
      <c r="M200" s="3">
        <f>IF(F200="","",SUMIF(Abonos!$B$2:$B$2000,F200,Abonos!$C$2:$C$2000))</f>
        <v/>
      </c>
      <c r="N200">
        <f>IF(F200="","",MIN(J200,MAX(0,INT((TODAY()-G200)/IF(I200="diaria",1,IF(I200="semanal",7,IF(I200="quincenal",15.2,30.4)))))))</f>
        <v/>
      </c>
      <c r="O200" s="3">
        <f>IF(F200="","",MAX(0,N200*K200-M200))</f>
        <v/>
      </c>
      <c r="P200" s="4">
        <f>IF(F200="","",IF(N200&gt;=J200,"",G200+ROUND((N200+1)*IF(I200="diaria",1,IF(I200="semanal",7,IF(I200="quincenal",15.2,30.4))),0)))</f>
        <v/>
      </c>
    </row>
    <row r="201">
      <c r="D201" s="3">
        <f>IF(F201="","",MAX(0,L201-M201))</f>
        <v/>
      </c>
      <c r="G201" s="4" t="n"/>
      <c r="H201" s="3" t="n"/>
      <c r="K201" s="3" t="n"/>
      <c r="L201" s="3">
        <f>IF(F201="","",K201*J201)</f>
        <v/>
      </c>
      <c r="M201" s="3">
        <f>IF(F201="","",SUMIF(Abonos!$B$2:$B$2000,F201,Abonos!$C$2:$C$2000))</f>
        <v/>
      </c>
      <c r="N201">
        <f>IF(F201="","",MIN(J201,MAX(0,INT((TODAY()-G201)/IF(I201="diaria",1,IF(I201="semanal",7,IF(I201="quincenal",15.2,30.4)))))))</f>
        <v/>
      </c>
      <c r="O201" s="3">
        <f>IF(F201="","",MAX(0,N201*K201-M201))</f>
        <v/>
      </c>
      <c r="P201" s="4">
        <f>IF(F201="","",IF(N201&gt;=J201,"",G201+ROUND((N201+1)*IF(I201="diaria",1,IF(I201="semanal",7,IF(I201="quincenal",15.2,30.4))),0)))</f>
        <v/>
      </c>
    </row>
    <row r="204">
      <c r="A204" s="5" t="inlineStr">
        <is>
          <t>Totales</t>
        </is>
      </c>
      <c r="D204" s="6">
        <f>SUM(D2:D201)</f>
        <v/>
      </c>
      <c r="H204" s="6">
        <f>SUM(H2:H201)</f>
        <v/>
      </c>
      <c r="M204" s="6">
        <f>SUM(M2:M201)</f>
        <v/>
      </c>
      <c r="O204" s="6">
        <f>SUM(O2:O201)</f>
        <v/>
      </c>
    </row>
  </sheetData>
  <dataValidations count="2">
    <dataValidation sqref="I2:I201" showDropDown="0" showInputMessage="0" showErrorMessage="0" allowBlank="1" type="list">
      <formula1>"diaria,semanal,quincenal,mensual"</formula1>
    </dataValidation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2" customWidth="1" min="3" max="3"/>
    <col width="16" customWidth="1" min="4" max="4"/>
    <col width="34" customWidth="1" min="5" max="5"/>
  </cols>
  <sheetData>
    <row r="1">
      <c r="A1" s="2" t="inlineStr">
        <is>
          <t>fecha</t>
        </is>
      </c>
      <c r="B1" s="2" t="inlineStr">
        <is>
          <t>folio</t>
        </is>
      </c>
      <c r="C1" s="2" t="inlineStr">
        <is>
          <t>monto</t>
        </is>
      </c>
      <c r="D1" s="2" t="inlineStr">
        <is>
          <t>forma_de_pago</t>
        </is>
      </c>
      <c r="E1" s="2" t="inlineStr">
        <is>
          <t>nota</t>
        </is>
      </c>
    </row>
    <row r="2">
      <c r="A2" s="4" t="n">
        <v>46279</v>
      </c>
      <c r="B2" t="inlineStr">
        <is>
          <t>P-001</t>
        </is>
      </c>
      <c r="C2" s="3" t="n">
        <v>520</v>
      </c>
      <c r="D2" t="inlineStr">
        <is>
          <t>efectivo</t>
        </is>
      </c>
      <c r="E2" t="inlineStr"/>
    </row>
    <row r="3">
      <c r="A3" s="4" t="n">
        <v>46286</v>
      </c>
      <c r="B3" t="inlineStr">
        <is>
          <t>P-001</t>
        </is>
      </c>
      <c r="C3" s="3" t="n">
        <v>520</v>
      </c>
      <c r="D3" t="inlineStr">
        <is>
          <t>efectivo</t>
        </is>
      </c>
      <c r="E3" t="inlineStr"/>
    </row>
    <row r="4">
      <c r="A4" s="4" t="n">
        <v>46293</v>
      </c>
      <c r="B4" t="inlineStr">
        <is>
          <t>P-001</t>
        </is>
      </c>
      <c r="C4" s="3" t="n">
        <v>520</v>
      </c>
      <c r="D4" t="inlineStr">
        <is>
          <t>transferencia</t>
        </is>
      </c>
      <c r="E4" t="inlineStr"/>
    </row>
    <row r="5">
      <c r="A5" s="4" t="n">
        <v>46300</v>
      </c>
      <c r="B5" t="inlineStr">
        <is>
          <t>P-001</t>
        </is>
      </c>
      <c r="C5" s="3" t="n">
        <v>520</v>
      </c>
      <c r="D5" t="inlineStr">
        <is>
          <t>efectivo</t>
        </is>
      </c>
      <c r="E5" t="inlineStr"/>
    </row>
    <row r="6">
      <c r="A6" s="4" t="n">
        <v>46307</v>
      </c>
      <c r="B6" t="inlineStr">
        <is>
          <t>P-001</t>
        </is>
      </c>
      <c r="C6" s="3" t="n">
        <v>520</v>
      </c>
      <c r="D6" t="inlineStr">
        <is>
          <t>efectivo</t>
        </is>
      </c>
      <c r="E6" t="inlineStr"/>
    </row>
    <row r="7">
      <c r="A7" s="4" t="n">
        <v>46238</v>
      </c>
      <c r="B7" t="inlineStr">
        <is>
          <t>P-002</t>
        </is>
      </c>
      <c r="C7" s="3" t="n">
        <v>1200</v>
      </c>
      <c r="D7" t="inlineStr">
        <is>
          <t>efectivo</t>
        </is>
      </c>
      <c r="E7" t="inlineStr">
        <is>
          <t>diez días juntos</t>
        </is>
      </c>
    </row>
    <row r="8">
      <c r="A8" s="4" t="n">
        <v>46254</v>
      </c>
      <c r="B8" t="inlineStr">
        <is>
          <t>P-002</t>
        </is>
      </c>
      <c r="C8" s="3" t="n">
        <v>600</v>
      </c>
      <c r="D8" t="inlineStr">
        <is>
          <t>efectivo</t>
        </is>
      </c>
      <c r="E8" t="inlineStr">
        <is>
          <t>pago incompleto</t>
        </is>
      </c>
    </row>
    <row r="9">
      <c r="A9" s="4" t="n">
        <v>46265</v>
      </c>
      <c r="B9" t="inlineStr">
        <is>
          <t>P-003</t>
        </is>
      </c>
      <c r="C9" s="3" t="n">
        <v>1180</v>
      </c>
      <c r="D9" t="inlineStr">
        <is>
          <t>transferencia</t>
        </is>
      </c>
      <c r="E9" t="inlineStr"/>
    </row>
    <row r="10">
      <c r="A10" s="4" t="n">
        <v>46280</v>
      </c>
      <c r="B10" t="inlineStr">
        <is>
          <t>P-003</t>
        </is>
      </c>
      <c r="C10" s="3" t="n">
        <v>1180</v>
      </c>
      <c r="D10" t="inlineStr">
        <is>
          <t>transferencia</t>
        </is>
      </c>
      <c r="E10" t="inlineStr"/>
    </row>
    <row r="11">
      <c r="A11" s="4" t="n">
        <v>46295</v>
      </c>
      <c r="B11" t="inlineStr">
        <is>
          <t>P-003</t>
        </is>
      </c>
      <c r="C11" s="3" t="n">
        <v>1180</v>
      </c>
      <c r="D11" t="inlineStr">
        <is>
          <t>transferencia</t>
        </is>
      </c>
      <c r="E11" t="inlineStr"/>
    </row>
    <row r="12">
      <c r="A12" s="4" t="n">
        <v>46204</v>
      </c>
      <c r="B12" t="inlineStr">
        <is>
          <t>P-004</t>
        </is>
      </c>
      <c r="C12" s="3" t="n">
        <v>2450</v>
      </c>
      <c r="D12" t="inlineStr">
        <is>
          <t>depósito</t>
        </is>
      </c>
      <c r="E12" t="inlineStr"/>
    </row>
    <row r="13">
      <c r="A13" s="4" t="n">
        <v>46235</v>
      </c>
      <c r="B13" t="inlineStr">
        <is>
          <t>P-004</t>
        </is>
      </c>
      <c r="C13" s="3" t="n">
        <v>2450</v>
      </c>
      <c r="D13" t="inlineStr">
        <is>
          <t>depósito</t>
        </is>
      </c>
      <c r="E13" t="inlineStr"/>
    </row>
    <row r="14">
      <c r="A14" s="4" t="n">
        <v>46266</v>
      </c>
      <c r="B14" t="inlineStr">
        <is>
          <t>P-004</t>
        </is>
      </c>
      <c r="C14" s="3" t="n">
        <v>2450</v>
      </c>
      <c r="D14" t="inlineStr">
        <is>
          <t>depósito</t>
        </is>
      </c>
      <c r="E14" t="inlineStr"/>
    </row>
    <row r="15">
      <c r="A15" s="4" t="n">
        <v>46296</v>
      </c>
      <c r="B15" t="inlineStr">
        <is>
          <t>P-004</t>
        </is>
      </c>
      <c r="C15" s="3" t="n">
        <v>2450</v>
      </c>
      <c r="D15" t="inlineStr">
        <is>
          <t>depósito</t>
        </is>
      </c>
      <c r="E15" t="inlineStr"/>
    </row>
  </sheetData>
  <dataValidations count="1">
    <dataValidation sqref="D2:D2000" showDropDown="0" showInputMessage="0" showErrorMessage="0" allowBlank="1" type="list">
      <formula1>"efectivo,transferencia,depósito,tarjeta"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7" t="inlineStr">
        <is>
          <t>Cómo se usa esta hoja</t>
        </is>
      </c>
    </row>
    <row r="3" ht="15" customHeight="1">
      <c r="A3" s="8" t="inlineStr">
        <is>
          <t>Un renglón por préstamo, no por persona: quien tiene dos préstamos lleva dos folios, porque</t>
        </is>
      </c>
    </row>
    <row r="4" ht="15" customHeight="1">
      <c r="A4" s="8" t="inlineStr">
        <is>
          <t>cada uno tiene su fecha, su frecuencia y su pago.</t>
        </is>
      </c>
    </row>
    <row r="5" ht="15" customHeight="1">
      <c r="A5" s="8" t="inlineStr"/>
    </row>
    <row r="6" ht="15" customHeight="1">
      <c r="A6" s="8" t="inlineStr">
        <is>
          <t>La frecuencia puede ser diaria, semanal, quincenal o mensual. El pago fijo y el número de pagos</t>
        </is>
      </c>
    </row>
    <row r="7" ht="15" customHeight="1">
      <c r="A7" s="8" t="inlineStr">
        <is>
          <t>son los que pactaste; si no sabes cuánto sale cada pago, sácalo antes con la calculadora de</t>
        </is>
      </c>
    </row>
    <row r="8" ht="15" customHeight="1">
      <c r="A8" s="8" t="inlineStr">
        <is>
          <t>préstamos o con la tabla de amortización.</t>
        </is>
      </c>
    </row>
    <row r="9" ht="15" customHeight="1">
      <c r="A9" s="8" t="inlineStr"/>
    </row>
    <row r="10" ht="15" customHeight="1">
      <c r="A10" s="8" t="inlineStr">
        <is>
          <t>Cada abono se anota una sola vez en la pestaña Abonos, con el folio del préstamo. La hoja suma</t>
        </is>
      </c>
    </row>
    <row r="11" ht="15" customHeight="1">
      <c r="A11" s="8" t="inlineStr">
        <is>
          <t>lo abonado de cada folio. Un pago incompleto se anota tal cual: el atraso lo refleja solo.</t>
        </is>
      </c>
    </row>
    <row r="12" ht="15" customHeight="1">
      <c r="A12" s="8" t="inlineStr"/>
    </row>
    <row r="13" ht="15" customHeight="1">
      <c r="A13" s="8" t="inlineStr">
        <is>
          <t>Las dos columnas que importan cada mañana: «pagos que ya tocaban» (cuántos pagos debería llevar</t>
        </is>
      </c>
    </row>
    <row r="14" ht="15" customHeight="1">
      <c r="A14" s="8" t="inlineStr">
        <is>
          <t>hoy, según la fecha de entrega y la frecuencia) y «atraso» (lo que debió pagar a hoy menos lo</t>
        </is>
      </c>
    </row>
    <row r="15" ht="15" customHeight="1">
      <c r="A15" s="8" t="inlineStr">
        <is>
          <t>que pagó). Ordena por atraso y ésa es la lista del día.</t>
        </is>
      </c>
    </row>
    <row r="16" ht="15" customHeight="1">
      <c r="A16" s="8" t="inlineStr"/>
    </row>
    <row r="17" ht="15" customHeight="1">
      <c r="A17" s="8" t="inlineStr">
        <is>
          <t>El saldo (columna D) es lo que falta del total pactado. Las cinco primeras columnas son las que</t>
        </is>
      </c>
    </row>
    <row r="18" ht="15" customHeight="1">
      <c r="A18" s="8" t="inlineStr">
        <is>
          <t>lee Makatea: se guarda como CSV y se sube, y el recordatorio de cada pago sale solo.</t>
        </is>
      </c>
    </row>
    <row r="19" ht="15" customHeight="1">
      <c r="A19" s="8" t="inlineStr"/>
    </row>
    <row r="20" ht="15" customHeight="1">
      <c r="A20" s="8" t="inlineStr">
        <is>
          <t>Esta hoja lleva la cuenta; el documento de la deuda es otro (pagaré o contrato firmado). Si</t>
        </is>
      </c>
    </row>
    <row r="21" ht="15" customHeight="1">
      <c r="A21" s="8" t="inlineStr">
        <is>
          <t>cobras intereses, revisa que la tasa no sea excesiva: es lo primero que un juez revisa.</t>
        </is>
      </c>
    </row>
    <row r="23">
      <c r="A23" s="9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2026-10-13T19:07:03Z</dcterms:created>
  <dcterms:modified xmlns:dcterms="http://purl.org/dc/terms/" xmlns:xsi="http://www.w3.org/2001/XMLSchema-instance" xsi:type="dcterms:W3CDTF">2026-10-13T19:07:03Z</dcterms:modified>
</cp:coreProperties>
</file>