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Cobranç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Como us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"/>
    <numFmt numFmtId="165" formatCode="yyyy-mm-dd"/>
    <numFmt numFmtId="166" formatCode="dd/mm/yyyy"/>
    <numFmt numFmtId="167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</font>
    <font>
      <b val="1"/>
      <color rgb="00FFFFFF"/>
    </font>
    <font>
      <b val="1"/>
      <color rgb="000F8B83"/>
    </font>
    <font>
      <i val="1"/>
      <color rgb="006B7A79"/>
      <sz val="9"/>
    </font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4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0" fillId="0" borderId="0" pivotButton="0" quotePrefix="0" xfId="0"/>
    <xf numFmtId="0" fontId="6" fillId="2" borderId="0" pivotButton="0" quotePrefix="0" xfId="0"/>
    <xf numFmtId="0" fontId="8" fillId="0" borderId="0" pivotButton="0" quotePrefix="0" xfId="0"/>
    <xf numFmtId="164" fontId="7" fillId="0" borderId="0" pivotButton="0" quotePrefix="0" xfId="0"/>
    <xf numFmtId="1" fontId="7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Makatea</author>
  </authors>
  <commentList>
    <comment ref="A1" authorId="0" shapeId="0">
      <text>
        <t>Os nomes das colunas ficam em espanhol (nombre, telefono, email, saldo, estatus) porque é assim que a Makatea as lê. nombre = nome, telefono = telefone com DDI e DDD, estatus = activo, vencido ou baja. Não renomeie as cinco colunas verdes.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6" customWidth="1" min="3" max="3"/>
    <col width="14" customWidth="1" min="4" max="4"/>
    <col width="11" customWidth="1" min="5" max="5"/>
    <col width="14" customWidth="1" min="6" max="6"/>
    <col width="18" customWidth="1" min="7" max="7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em_atraso</t>
        </is>
      </c>
      <c r="G1" s="2" t="inlineStr">
        <is>
          <t>maior_atraso_dias</t>
        </is>
      </c>
    </row>
    <row r="2">
      <c r="A2" t="inlineStr">
        <is>
          <t>Mariana Costa</t>
        </is>
      </c>
      <c r="B2" t="inlineStr">
        <is>
          <t>+55 11 90000-0101</t>
        </is>
      </c>
      <c r="C2" t="inlineStr">
        <is>
          <t>mariana@ejemplo.com</t>
        </is>
      </c>
      <c r="D2" s="3">
        <f>IF(A2="","",SUMIFS('Cobranças'!$H$2:$H$301,'Cobranças'!$A$2:$A$301,A2))</f>
        <v/>
      </c>
      <c r="E2">
        <f>IF(A2="","",IF(COUNTIFS('Cobranças'!$A$2:$A$301,A2,'Cobranças'!$K$2:$K$301,"Vencido")&gt;0,"vencido","activo"))</f>
        <v/>
      </c>
      <c r="F2" s="3">
        <f>IF(A2="","",SUMIFS('Cobranças'!$H$2:$H$301,'Cobranças'!$A$2:$A$301,A2,'Cobranças'!$K$2:$K$301,"Vencido"))</f>
        <v/>
      </c>
      <c r="G2" s="4">
        <f>IF(A2="","",_xlfn.MAXIFS('Cobranças'!$I$2:$I$301,'Cobranças'!$A$2:$A$301,A2))</f>
        <v/>
      </c>
    </row>
    <row r="3">
      <c r="A3" t="inlineStr">
        <is>
          <t>Escritório Lima &amp; Souza</t>
        </is>
      </c>
      <c r="B3" t="inlineStr">
        <is>
          <t>+55 11 90000-0102</t>
        </is>
      </c>
      <c r="C3" t="inlineStr">
        <is>
          <t>financeiro@ejemplo.com</t>
        </is>
      </c>
      <c r="D3" s="3">
        <f>IF(A3="","",SUMIFS('Cobranças'!$H$2:$H$301,'Cobranças'!$A$2:$A$301,A3))</f>
        <v/>
      </c>
      <c r="E3">
        <f>IF(A3="","",IF(COUNTIFS('Cobranças'!$A$2:$A$301,A3,'Cobranças'!$K$2:$K$301,"Vencido")&gt;0,"vencido","activo"))</f>
        <v/>
      </c>
      <c r="F3" s="3">
        <f>IF(A3="","",SUMIFS('Cobranças'!$H$2:$H$301,'Cobranças'!$A$2:$A$301,A3,'Cobranças'!$K$2:$K$301,"Vencido"))</f>
        <v/>
      </c>
      <c r="G3" s="4">
        <f>IF(A3="","",_xlfn.MAXIFS('Cobranças'!$I$2:$I$301,'Cobranças'!$A$2:$A$301,A3))</f>
        <v/>
      </c>
    </row>
    <row r="4">
      <c r="A4" t="inlineStr">
        <is>
          <t>Rafael Almeida</t>
        </is>
      </c>
      <c r="B4" t="inlineStr">
        <is>
          <t>+55 11 90000-0103</t>
        </is>
      </c>
      <c r="C4" t="inlineStr"/>
      <c r="D4" s="3">
        <f>IF(A4="","",SUMIFS('Cobranças'!$H$2:$H$301,'Cobranças'!$A$2:$A$301,A4))</f>
        <v/>
      </c>
      <c r="E4">
        <f>IF(A4="","",IF(COUNTIFS('Cobranças'!$A$2:$A$301,A4,'Cobranças'!$K$2:$K$301,"Vencido")&gt;0,"vencido","activo"))</f>
        <v/>
      </c>
      <c r="F4" s="3">
        <f>IF(A4="","",SUMIFS('Cobranças'!$H$2:$H$301,'Cobranças'!$A$2:$A$301,A4,'Cobranças'!$K$2:$K$301,"Vencido"))</f>
        <v/>
      </c>
      <c r="G4" s="4">
        <f>IF(A4="","",_xlfn.MAXIFS('Cobranças'!$I$2:$I$301,'Cobranças'!$A$2:$A$301,A4))</f>
        <v/>
      </c>
    </row>
    <row r="5">
      <c r="A5" t="inlineStr">
        <is>
          <t>Juliana Pereira</t>
        </is>
      </c>
      <c r="B5" t="inlineStr">
        <is>
          <t>+55 11 90000-0104</t>
        </is>
      </c>
      <c r="C5" t="inlineStr">
        <is>
          <t>juliana@ejemplo.com</t>
        </is>
      </c>
      <c r="D5" s="3">
        <f>IF(A5="","",SUMIFS('Cobranças'!$H$2:$H$301,'Cobranças'!$A$2:$A$301,A5))</f>
        <v/>
      </c>
      <c r="E5">
        <f>IF(A5="","",IF(COUNTIFS('Cobranças'!$A$2:$A$301,A5,'Cobranças'!$K$2:$K$301,"Vencido")&gt;0,"vencido","activo"))</f>
        <v/>
      </c>
      <c r="F5" s="3">
        <f>IF(A5="","",SUMIFS('Cobranças'!$H$2:$H$301,'Cobranças'!$A$2:$A$301,A5,'Cobranças'!$K$2:$K$301,"Vencido"))</f>
        <v/>
      </c>
      <c r="G5" s="4">
        <f>IF(A5="","",_xlfn.MAXIFS('Cobranças'!$I$2:$I$301,'Cobranças'!$A$2:$A$301,A5))</f>
        <v/>
      </c>
    </row>
    <row r="6">
      <c r="A6" t="inlineStr">
        <is>
          <t>Padaria Bom Dia</t>
        </is>
      </c>
      <c r="B6" t="inlineStr">
        <is>
          <t>+55 11 90000-0105</t>
        </is>
      </c>
      <c r="C6" t="inlineStr"/>
      <c r="D6" s="3">
        <f>IF(A6="","",SUMIFS('Cobranças'!$H$2:$H$301,'Cobranças'!$A$2:$A$301,A6))</f>
        <v/>
      </c>
      <c r="E6">
        <f>IF(A6="","",IF(COUNTIFS('Cobranças'!$A$2:$A$301,A6,'Cobranças'!$K$2:$K$301,"Vencido")&gt;0,"vencido","activo"))</f>
        <v/>
      </c>
      <c r="F6" s="3">
        <f>IF(A6="","",SUMIFS('Cobranças'!$H$2:$H$301,'Cobranças'!$A$2:$A$301,A6,'Cobranças'!$K$2:$K$301,"Vencido"))</f>
        <v/>
      </c>
      <c r="G6" s="4">
        <f>IF(A6="","",_xlfn.MAXIFS('Cobranças'!$I$2:$I$301,'Cobranças'!$A$2:$A$301,A6))</f>
        <v/>
      </c>
    </row>
    <row r="7">
      <c r="D7" s="3">
        <f>IF(A7="","",SUMIFS('Cobranças'!$H$2:$H$301,'Cobranças'!$A$2:$A$301,A7))</f>
        <v/>
      </c>
      <c r="E7">
        <f>IF(A7="","",IF(COUNTIFS('Cobranças'!$A$2:$A$301,A7,'Cobranças'!$K$2:$K$301,"Vencido")&gt;0,"vencido","activo"))</f>
        <v/>
      </c>
      <c r="F7" s="3">
        <f>IF(A7="","",SUMIFS('Cobranças'!$H$2:$H$301,'Cobranças'!$A$2:$A$301,A7,'Cobranças'!$K$2:$K$301,"Vencido"))</f>
        <v/>
      </c>
      <c r="G7" s="4">
        <f>IF(A7="","",_xlfn.MAXIFS('Cobranças'!$I$2:$I$301,'Cobranças'!$A$2:$A$301,A7))</f>
        <v/>
      </c>
    </row>
    <row r="8">
      <c r="D8" s="3">
        <f>IF(A8="","",SUMIFS('Cobranças'!$H$2:$H$301,'Cobranças'!$A$2:$A$301,A8))</f>
        <v/>
      </c>
      <c r="E8">
        <f>IF(A8="","",IF(COUNTIFS('Cobranças'!$A$2:$A$301,A8,'Cobranças'!$K$2:$K$301,"Vencido")&gt;0,"vencido","activo"))</f>
        <v/>
      </c>
      <c r="F8" s="3">
        <f>IF(A8="","",SUMIFS('Cobranças'!$H$2:$H$301,'Cobranças'!$A$2:$A$301,A8,'Cobranças'!$K$2:$K$301,"Vencido"))</f>
        <v/>
      </c>
      <c r="G8" s="4">
        <f>IF(A8="","",_xlfn.MAXIFS('Cobranças'!$I$2:$I$301,'Cobranças'!$A$2:$A$301,A8))</f>
        <v/>
      </c>
    </row>
    <row r="9">
      <c r="D9" s="3">
        <f>IF(A9="","",SUMIFS('Cobranças'!$H$2:$H$301,'Cobranças'!$A$2:$A$301,A9))</f>
        <v/>
      </c>
      <c r="E9">
        <f>IF(A9="","",IF(COUNTIFS('Cobranças'!$A$2:$A$301,A9,'Cobranças'!$K$2:$K$301,"Vencido")&gt;0,"vencido","activo"))</f>
        <v/>
      </c>
      <c r="F9" s="3">
        <f>IF(A9="","",SUMIFS('Cobranças'!$H$2:$H$301,'Cobranças'!$A$2:$A$301,A9,'Cobranças'!$K$2:$K$301,"Vencido"))</f>
        <v/>
      </c>
      <c r="G9" s="4">
        <f>IF(A9="","",_xlfn.MAXIFS('Cobranças'!$I$2:$I$301,'Cobranças'!$A$2:$A$301,A9))</f>
        <v/>
      </c>
    </row>
    <row r="10">
      <c r="D10" s="3">
        <f>IF(A10="","",SUMIFS('Cobranças'!$H$2:$H$301,'Cobranças'!$A$2:$A$301,A10))</f>
        <v/>
      </c>
      <c r="E10">
        <f>IF(A10="","",IF(COUNTIFS('Cobranças'!$A$2:$A$301,A10,'Cobranças'!$K$2:$K$301,"Vencido")&gt;0,"vencido","activo"))</f>
        <v/>
      </c>
      <c r="F10" s="3">
        <f>IF(A10="","",SUMIFS('Cobranças'!$H$2:$H$301,'Cobranças'!$A$2:$A$301,A10,'Cobranças'!$K$2:$K$301,"Vencido"))</f>
        <v/>
      </c>
      <c r="G10" s="4">
        <f>IF(A10="","",_xlfn.MAXIFS('Cobranças'!$I$2:$I$301,'Cobranças'!$A$2:$A$301,A10))</f>
        <v/>
      </c>
    </row>
    <row r="11">
      <c r="D11" s="3">
        <f>IF(A11="","",SUMIFS('Cobranças'!$H$2:$H$301,'Cobranças'!$A$2:$A$301,A11))</f>
        <v/>
      </c>
      <c r="E11">
        <f>IF(A11="","",IF(COUNTIFS('Cobranças'!$A$2:$A$301,A11,'Cobranças'!$K$2:$K$301,"Vencido")&gt;0,"vencido","activo"))</f>
        <v/>
      </c>
      <c r="F11" s="3">
        <f>IF(A11="","",SUMIFS('Cobranças'!$H$2:$H$301,'Cobranças'!$A$2:$A$301,A11,'Cobranças'!$K$2:$K$301,"Vencido"))</f>
        <v/>
      </c>
      <c r="G11" s="4">
        <f>IF(A11="","",_xlfn.MAXIFS('Cobranças'!$I$2:$I$301,'Cobranças'!$A$2:$A$301,A11))</f>
        <v/>
      </c>
    </row>
    <row r="12">
      <c r="D12" s="3">
        <f>IF(A12="","",SUMIFS('Cobranças'!$H$2:$H$301,'Cobranças'!$A$2:$A$301,A12))</f>
        <v/>
      </c>
      <c r="E12">
        <f>IF(A12="","",IF(COUNTIFS('Cobranças'!$A$2:$A$301,A12,'Cobranças'!$K$2:$K$301,"Vencido")&gt;0,"vencido","activo"))</f>
        <v/>
      </c>
      <c r="F12" s="3">
        <f>IF(A12="","",SUMIFS('Cobranças'!$H$2:$H$301,'Cobranças'!$A$2:$A$301,A12,'Cobranças'!$K$2:$K$301,"Vencido"))</f>
        <v/>
      </c>
      <c r="G12" s="4">
        <f>IF(A12="","",_xlfn.MAXIFS('Cobranças'!$I$2:$I$301,'Cobranças'!$A$2:$A$301,A12))</f>
        <v/>
      </c>
    </row>
    <row r="13">
      <c r="D13" s="3">
        <f>IF(A13="","",SUMIFS('Cobranças'!$H$2:$H$301,'Cobranças'!$A$2:$A$301,A13))</f>
        <v/>
      </c>
      <c r="E13">
        <f>IF(A13="","",IF(COUNTIFS('Cobranças'!$A$2:$A$301,A13,'Cobranças'!$K$2:$K$301,"Vencido")&gt;0,"vencido","activo"))</f>
        <v/>
      </c>
      <c r="F13" s="3">
        <f>IF(A13="","",SUMIFS('Cobranças'!$H$2:$H$301,'Cobranças'!$A$2:$A$301,A13,'Cobranças'!$K$2:$K$301,"Vencido"))</f>
        <v/>
      </c>
      <c r="G13" s="4">
        <f>IF(A13="","",_xlfn.MAXIFS('Cobranças'!$I$2:$I$301,'Cobranças'!$A$2:$A$301,A13))</f>
        <v/>
      </c>
    </row>
    <row r="14">
      <c r="D14" s="3">
        <f>IF(A14="","",SUMIFS('Cobranças'!$H$2:$H$301,'Cobranças'!$A$2:$A$301,A14))</f>
        <v/>
      </c>
      <c r="E14">
        <f>IF(A14="","",IF(COUNTIFS('Cobranças'!$A$2:$A$301,A14,'Cobranças'!$K$2:$K$301,"Vencido")&gt;0,"vencido","activo"))</f>
        <v/>
      </c>
      <c r="F14" s="3">
        <f>IF(A14="","",SUMIFS('Cobranças'!$H$2:$H$301,'Cobranças'!$A$2:$A$301,A14,'Cobranças'!$K$2:$K$301,"Vencido"))</f>
        <v/>
      </c>
      <c r="G14" s="4">
        <f>IF(A14="","",_xlfn.MAXIFS('Cobranças'!$I$2:$I$301,'Cobranças'!$A$2:$A$301,A14))</f>
        <v/>
      </c>
    </row>
    <row r="15">
      <c r="D15" s="3">
        <f>IF(A15="","",SUMIFS('Cobranças'!$H$2:$H$301,'Cobranças'!$A$2:$A$301,A15))</f>
        <v/>
      </c>
      <c r="E15">
        <f>IF(A15="","",IF(COUNTIFS('Cobranças'!$A$2:$A$301,A15,'Cobranças'!$K$2:$K$301,"Vencido")&gt;0,"vencido","activo"))</f>
        <v/>
      </c>
      <c r="F15" s="3">
        <f>IF(A15="","",SUMIFS('Cobranças'!$H$2:$H$301,'Cobranças'!$A$2:$A$301,A15,'Cobranças'!$K$2:$K$301,"Vencido"))</f>
        <v/>
      </c>
      <c r="G15" s="4">
        <f>IF(A15="","",_xlfn.MAXIFS('Cobranças'!$I$2:$I$301,'Cobranças'!$A$2:$A$301,A15))</f>
        <v/>
      </c>
    </row>
    <row r="16">
      <c r="D16" s="3">
        <f>IF(A16="","",SUMIFS('Cobranças'!$H$2:$H$301,'Cobranças'!$A$2:$A$301,A16))</f>
        <v/>
      </c>
      <c r="E16">
        <f>IF(A16="","",IF(COUNTIFS('Cobranças'!$A$2:$A$301,A16,'Cobranças'!$K$2:$K$301,"Vencido")&gt;0,"vencido","activo"))</f>
        <v/>
      </c>
      <c r="F16" s="3">
        <f>IF(A16="","",SUMIFS('Cobranças'!$H$2:$H$301,'Cobranças'!$A$2:$A$301,A16,'Cobranças'!$K$2:$K$301,"Vencido"))</f>
        <v/>
      </c>
      <c r="G16" s="4">
        <f>IF(A16="","",_xlfn.MAXIFS('Cobranças'!$I$2:$I$301,'Cobranças'!$A$2:$A$301,A16))</f>
        <v/>
      </c>
    </row>
    <row r="17">
      <c r="D17" s="3">
        <f>IF(A17="","",SUMIFS('Cobranças'!$H$2:$H$301,'Cobranças'!$A$2:$A$301,A17))</f>
        <v/>
      </c>
      <c r="E17">
        <f>IF(A17="","",IF(COUNTIFS('Cobranças'!$A$2:$A$301,A17,'Cobranças'!$K$2:$K$301,"Vencido")&gt;0,"vencido","activo"))</f>
        <v/>
      </c>
      <c r="F17" s="3">
        <f>IF(A17="","",SUMIFS('Cobranças'!$H$2:$H$301,'Cobranças'!$A$2:$A$301,A17,'Cobranças'!$K$2:$K$301,"Vencido"))</f>
        <v/>
      </c>
      <c r="G17" s="4">
        <f>IF(A17="","",_xlfn.MAXIFS('Cobranças'!$I$2:$I$301,'Cobranças'!$A$2:$A$301,A17))</f>
        <v/>
      </c>
    </row>
    <row r="18">
      <c r="D18" s="3">
        <f>IF(A18="","",SUMIFS('Cobranças'!$H$2:$H$301,'Cobranças'!$A$2:$A$301,A18))</f>
        <v/>
      </c>
      <c r="E18">
        <f>IF(A18="","",IF(COUNTIFS('Cobranças'!$A$2:$A$301,A18,'Cobranças'!$K$2:$K$301,"Vencido")&gt;0,"vencido","activo"))</f>
        <v/>
      </c>
      <c r="F18" s="3">
        <f>IF(A18="","",SUMIFS('Cobranças'!$H$2:$H$301,'Cobranças'!$A$2:$A$301,A18,'Cobranças'!$K$2:$K$301,"Vencido"))</f>
        <v/>
      </c>
      <c r="G18" s="4">
        <f>IF(A18="","",_xlfn.MAXIFS('Cobranças'!$I$2:$I$301,'Cobranças'!$A$2:$A$301,A18))</f>
        <v/>
      </c>
    </row>
    <row r="19">
      <c r="D19" s="3">
        <f>IF(A19="","",SUMIFS('Cobranças'!$H$2:$H$301,'Cobranças'!$A$2:$A$301,A19))</f>
        <v/>
      </c>
      <c r="E19">
        <f>IF(A19="","",IF(COUNTIFS('Cobranças'!$A$2:$A$301,A19,'Cobranças'!$K$2:$K$301,"Vencido")&gt;0,"vencido","activo"))</f>
        <v/>
      </c>
      <c r="F19" s="3">
        <f>IF(A19="","",SUMIFS('Cobranças'!$H$2:$H$301,'Cobranças'!$A$2:$A$301,A19,'Cobranças'!$K$2:$K$301,"Vencido"))</f>
        <v/>
      </c>
      <c r="G19" s="4">
        <f>IF(A19="","",_xlfn.MAXIFS('Cobranças'!$I$2:$I$301,'Cobranças'!$A$2:$A$301,A19))</f>
        <v/>
      </c>
    </row>
    <row r="20">
      <c r="D20" s="3">
        <f>IF(A20="","",SUMIFS('Cobranças'!$H$2:$H$301,'Cobranças'!$A$2:$A$301,A20))</f>
        <v/>
      </c>
      <c r="E20">
        <f>IF(A20="","",IF(COUNTIFS('Cobranças'!$A$2:$A$301,A20,'Cobranças'!$K$2:$K$301,"Vencido")&gt;0,"vencido","activo"))</f>
        <v/>
      </c>
      <c r="F20" s="3">
        <f>IF(A20="","",SUMIFS('Cobranças'!$H$2:$H$301,'Cobranças'!$A$2:$A$301,A20,'Cobranças'!$K$2:$K$301,"Vencido"))</f>
        <v/>
      </c>
      <c r="G20" s="4">
        <f>IF(A20="","",_xlfn.MAXIFS('Cobranças'!$I$2:$I$301,'Cobranças'!$A$2:$A$301,A20))</f>
        <v/>
      </c>
    </row>
    <row r="21">
      <c r="D21" s="3">
        <f>IF(A21="","",SUMIFS('Cobranças'!$H$2:$H$301,'Cobranças'!$A$2:$A$301,A21))</f>
        <v/>
      </c>
      <c r="E21">
        <f>IF(A21="","",IF(COUNTIFS('Cobranças'!$A$2:$A$301,A21,'Cobranças'!$K$2:$K$301,"Vencido")&gt;0,"vencido","activo"))</f>
        <v/>
      </c>
      <c r="F21" s="3">
        <f>IF(A21="","",SUMIFS('Cobranças'!$H$2:$H$301,'Cobranças'!$A$2:$A$301,A21,'Cobranças'!$K$2:$K$301,"Vencido"))</f>
        <v/>
      </c>
      <c r="G21" s="4">
        <f>IF(A21="","",_xlfn.MAXIFS('Cobranças'!$I$2:$I$301,'Cobranças'!$A$2:$A$301,A21))</f>
        <v/>
      </c>
    </row>
    <row r="22">
      <c r="D22" s="3">
        <f>IF(A22="","",SUMIFS('Cobranças'!$H$2:$H$301,'Cobranças'!$A$2:$A$301,A22))</f>
        <v/>
      </c>
      <c r="E22">
        <f>IF(A22="","",IF(COUNTIFS('Cobranças'!$A$2:$A$301,A22,'Cobranças'!$K$2:$K$301,"Vencido")&gt;0,"vencido","activo"))</f>
        <v/>
      </c>
      <c r="F22" s="3">
        <f>IF(A22="","",SUMIFS('Cobranças'!$H$2:$H$301,'Cobranças'!$A$2:$A$301,A22,'Cobranças'!$K$2:$K$301,"Vencido"))</f>
        <v/>
      </c>
      <c r="G22" s="4">
        <f>IF(A22="","",_xlfn.MAXIFS('Cobranças'!$I$2:$I$301,'Cobranças'!$A$2:$A$301,A22))</f>
        <v/>
      </c>
    </row>
    <row r="23">
      <c r="D23" s="3">
        <f>IF(A23="","",SUMIFS('Cobranças'!$H$2:$H$301,'Cobranças'!$A$2:$A$301,A23))</f>
        <v/>
      </c>
      <c r="E23">
        <f>IF(A23="","",IF(COUNTIFS('Cobranças'!$A$2:$A$301,A23,'Cobranças'!$K$2:$K$301,"Vencido")&gt;0,"vencido","activo"))</f>
        <v/>
      </c>
      <c r="F23" s="3">
        <f>IF(A23="","",SUMIFS('Cobranças'!$H$2:$H$301,'Cobranças'!$A$2:$A$301,A23,'Cobranças'!$K$2:$K$301,"Vencido"))</f>
        <v/>
      </c>
      <c r="G23" s="4">
        <f>IF(A23="","",_xlfn.MAXIFS('Cobranças'!$I$2:$I$301,'Cobranças'!$A$2:$A$301,A23))</f>
        <v/>
      </c>
    </row>
    <row r="24">
      <c r="D24" s="3">
        <f>IF(A24="","",SUMIFS('Cobranças'!$H$2:$H$301,'Cobranças'!$A$2:$A$301,A24))</f>
        <v/>
      </c>
      <c r="E24">
        <f>IF(A24="","",IF(COUNTIFS('Cobranças'!$A$2:$A$301,A24,'Cobranças'!$K$2:$K$301,"Vencido")&gt;0,"vencido","activo"))</f>
        <v/>
      </c>
      <c r="F24" s="3">
        <f>IF(A24="","",SUMIFS('Cobranças'!$H$2:$H$301,'Cobranças'!$A$2:$A$301,A24,'Cobranças'!$K$2:$K$301,"Vencido"))</f>
        <v/>
      </c>
      <c r="G24" s="4">
        <f>IF(A24="","",_xlfn.MAXIFS('Cobranças'!$I$2:$I$301,'Cobranças'!$A$2:$A$301,A24))</f>
        <v/>
      </c>
    </row>
    <row r="25">
      <c r="D25" s="3">
        <f>IF(A25="","",SUMIFS('Cobranças'!$H$2:$H$301,'Cobranças'!$A$2:$A$301,A25))</f>
        <v/>
      </c>
      <c r="E25">
        <f>IF(A25="","",IF(COUNTIFS('Cobranças'!$A$2:$A$301,A25,'Cobranças'!$K$2:$K$301,"Vencido")&gt;0,"vencido","activo"))</f>
        <v/>
      </c>
      <c r="F25" s="3">
        <f>IF(A25="","",SUMIFS('Cobranças'!$H$2:$H$301,'Cobranças'!$A$2:$A$301,A25,'Cobranças'!$K$2:$K$301,"Vencido"))</f>
        <v/>
      </c>
      <c r="G25" s="4">
        <f>IF(A25="","",_xlfn.MAXIFS('Cobranças'!$I$2:$I$301,'Cobranças'!$A$2:$A$301,A25))</f>
        <v/>
      </c>
    </row>
    <row r="26">
      <c r="D26" s="3">
        <f>IF(A26="","",SUMIFS('Cobranças'!$H$2:$H$301,'Cobranças'!$A$2:$A$301,A26))</f>
        <v/>
      </c>
      <c r="E26">
        <f>IF(A26="","",IF(COUNTIFS('Cobranças'!$A$2:$A$301,A26,'Cobranças'!$K$2:$K$301,"Vencido")&gt;0,"vencido","activo"))</f>
        <v/>
      </c>
      <c r="F26" s="3">
        <f>IF(A26="","",SUMIFS('Cobranças'!$H$2:$H$301,'Cobranças'!$A$2:$A$301,A26,'Cobranças'!$K$2:$K$301,"Vencido"))</f>
        <v/>
      </c>
      <c r="G26" s="4">
        <f>IF(A26="","",_xlfn.MAXIFS('Cobranças'!$I$2:$I$301,'Cobranças'!$A$2:$A$301,A26))</f>
        <v/>
      </c>
    </row>
    <row r="27">
      <c r="D27" s="3">
        <f>IF(A27="","",SUMIFS('Cobranças'!$H$2:$H$301,'Cobranças'!$A$2:$A$301,A27))</f>
        <v/>
      </c>
      <c r="E27">
        <f>IF(A27="","",IF(COUNTIFS('Cobranças'!$A$2:$A$301,A27,'Cobranças'!$K$2:$K$301,"Vencido")&gt;0,"vencido","activo"))</f>
        <v/>
      </c>
      <c r="F27" s="3">
        <f>IF(A27="","",SUMIFS('Cobranças'!$H$2:$H$301,'Cobranças'!$A$2:$A$301,A27,'Cobranças'!$K$2:$K$301,"Vencido"))</f>
        <v/>
      </c>
      <c r="G27" s="4">
        <f>IF(A27="","",_xlfn.MAXIFS('Cobranças'!$I$2:$I$301,'Cobranças'!$A$2:$A$301,A27))</f>
        <v/>
      </c>
    </row>
    <row r="28">
      <c r="D28" s="3">
        <f>IF(A28="","",SUMIFS('Cobranças'!$H$2:$H$301,'Cobranças'!$A$2:$A$301,A28))</f>
        <v/>
      </c>
      <c r="E28">
        <f>IF(A28="","",IF(COUNTIFS('Cobranças'!$A$2:$A$301,A28,'Cobranças'!$K$2:$K$301,"Vencido")&gt;0,"vencido","activo"))</f>
        <v/>
      </c>
      <c r="F28" s="3">
        <f>IF(A28="","",SUMIFS('Cobranças'!$H$2:$H$301,'Cobranças'!$A$2:$A$301,A28,'Cobranças'!$K$2:$K$301,"Vencido"))</f>
        <v/>
      </c>
      <c r="G28" s="4">
        <f>IF(A28="","",_xlfn.MAXIFS('Cobranças'!$I$2:$I$301,'Cobranças'!$A$2:$A$301,A28))</f>
        <v/>
      </c>
    </row>
    <row r="29">
      <c r="D29" s="3">
        <f>IF(A29="","",SUMIFS('Cobranças'!$H$2:$H$301,'Cobranças'!$A$2:$A$301,A29))</f>
        <v/>
      </c>
      <c r="E29">
        <f>IF(A29="","",IF(COUNTIFS('Cobranças'!$A$2:$A$301,A29,'Cobranças'!$K$2:$K$301,"Vencido")&gt;0,"vencido","activo"))</f>
        <v/>
      </c>
      <c r="F29" s="3">
        <f>IF(A29="","",SUMIFS('Cobranças'!$H$2:$H$301,'Cobranças'!$A$2:$A$301,A29,'Cobranças'!$K$2:$K$301,"Vencido"))</f>
        <v/>
      </c>
      <c r="G29" s="4">
        <f>IF(A29="","",_xlfn.MAXIFS('Cobranças'!$I$2:$I$301,'Cobranças'!$A$2:$A$301,A29))</f>
        <v/>
      </c>
    </row>
    <row r="30">
      <c r="D30" s="3">
        <f>IF(A30="","",SUMIFS('Cobranças'!$H$2:$H$301,'Cobranças'!$A$2:$A$301,A30))</f>
        <v/>
      </c>
      <c r="E30">
        <f>IF(A30="","",IF(COUNTIFS('Cobranças'!$A$2:$A$301,A30,'Cobranças'!$K$2:$K$301,"Vencido")&gt;0,"vencido","activo"))</f>
        <v/>
      </c>
      <c r="F30" s="3">
        <f>IF(A30="","",SUMIFS('Cobranças'!$H$2:$H$301,'Cobranças'!$A$2:$A$301,A30,'Cobranças'!$K$2:$K$301,"Vencido"))</f>
        <v/>
      </c>
      <c r="G30" s="4">
        <f>IF(A30="","",_xlfn.MAXIFS('Cobranças'!$I$2:$I$301,'Cobranças'!$A$2:$A$301,A30))</f>
        <v/>
      </c>
    </row>
    <row r="31">
      <c r="D31" s="3">
        <f>IF(A31="","",SUMIFS('Cobranças'!$H$2:$H$301,'Cobranças'!$A$2:$A$301,A31))</f>
        <v/>
      </c>
      <c r="E31">
        <f>IF(A31="","",IF(COUNTIFS('Cobranças'!$A$2:$A$301,A31,'Cobranças'!$K$2:$K$301,"Vencido")&gt;0,"vencido","activo"))</f>
        <v/>
      </c>
      <c r="F31" s="3">
        <f>IF(A31="","",SUMIFS('Cobranças'!$H$2:$H$301,'Cobranças'!$A$2:$A$301,A31,'Cobranças'!$K$2:$K$301,"Vencido"))</f>
        <v/>
      </c>
      <c r="G31" s="4">
        <f>IF(A31="","",_xlfn.MAXIFS('Cobranças'!$I$2:$I$301,'Cobranças'!$A$2:$A$301,A31))</f>
        <v/>
      </c>
    </row>
    <row r="32">
      <c r="D32" s="3">
        <f>IF(A32="","",SUMIFS('Cobranças'!$H$2:$H$301,'Cobranças'!$A$2:$A$301,A32))</f>
        <v/>
      </c>
      <c r="E32">
        <f>IF(A32="","",IF(COUNTIFS('Cobranças'!$A$2:$A$301,A32,'Cobranças'!$K$2:$K$301,"Vencido")&gt;0,"vencido","activo"))</f>
        <v/>
      </c>
      <c r="F32" s="3">
        <f>IF(A32="","",SUMIFS('Cobranças'!$H$2:$H$301,'Cobranças'!$A$2:$A$301,A32,'Cobranças'!$K$2:$K$301,"Vencido"))</f>
        <v/>
      </c>
      <c r="G32" s="4">
        <f>IF(A32="","",_xlfn.MAXIFS('Cobranças'!$I$2:$I$301,'Cobranças'!$A$2:$A$301,A32))</f>
        <v/>
      </c>
    </row>
    <row r="33">
      <c r="D33" s="3">
        <f>IF(A33="","",SUMIFS('Cobranças'!$H$2:$H$301,'Cobranças'!$A$2:$A$301,A33))</f>
        <v/>
      </c>
      <c r="E33">
        <f>IF(A33="","",IF(COUNTIFS('Cobranças'!$A$2:$A$301,A33,'Cobranças'!$K$2:$K$301,"Vencido")&gt;0,"vencido","activo"))</f>
        <v/>
      </c>
      <c r="F33" s="3">
        <f>IF(A33="","",SUMIFS('Cobranças'!$H$2:$H$301,'Cobranças'!$A$2:$A$301,A33,'Cobranças'!$K$2:$K$301,"Vencido"))</f>
        <v/>
      </c>
      <c r="G33" s="4">
        <f>IF(A33="","",_xlfn.MAXIFS('Cobranças'!$I$2:$I$301,'Cobranças'!$A$2:$A$301,A33))</f>
        <v/>
      </c>
    </row>
    <row r="34">
      <c r="D34" s="3">
        <f>IF(A34="","",SUMIFS('Cobranças'!$H$2:$H$301,'Cobranças'!$A$2:$A$301,A34))</f>
        <v/>
      </c>
      <c r="E34">
        <f>IF(A34="","",IF(COUNTIFS('Cobranças'!$A$2:$A$301,A34,'Cobranças'!$K$2:$K$301,"Vencido")&gt;0,"vencido","activo"))</f>
        <v/>
      </c>
      <c r="F34" s="3">
        <f>IF(A34="","",SUMIFS('Cobranças'!$H$2:$H$301,'Cobranças'!$A$2:$A$301,A34,'Cobranças'!$K$2:$K$301,"Vencido"))</f>
        <v/>
      </c>
      <c r="G34" s="4">
        <f>IF(A34="","",_xlfn.MAXIFS('Cobranças'!$I$2:$I$301,'Cobranças'!$A$2:$A$301,A34))</f>
        <v/>
      </c>
    </row>
    <row r="35">
      <c r="D35" s="3">
        <f>IF(A35="","",SUMIFS('Cobranças'!$H$2:$H$301,'Cobranças'!$A$2:$A$301,A35))</f>
        <v/>
      </c>
      <c r="E35">
        <f>IF(A35="","",IF(COUNTIFS('Cobranças'!$A$2:$A$301,A35,'Cobranças'!$K$2:$K$301,"Vencido")&gt;0,"vencido","activo"))</f>
        <v/>
      </c>
      <c r="F35" s="3">
        <f>IF(A35="","",SUMIFS('Cobranças'!$H$2:$H$301,'Cobranças'!$A$2:$A$301,A35,'Cobranças'!$K$2:$K$301,"Vencido"))</f>
        <v/>
      </c>
      <c r="G35" s="4">
        <f>IF(A35="","",_xlfn.MAXIFS('Cobranças'!$I$2:$I$301,'Cobranças'!$A$2:$A$301,A35))</f>
        <v/>
      </c>
    </row>
    <row r="36">
      <c r="D36" s="3">
        <f>IF(A36="","",SUMIFS('Cobranças'!$H$2:$H$301,'Cobranças'!$A$2:$A$301,A36))</f>
        <v/>
      </c>
      <c r="E36">
        <f>IF(A36="","",IF(COUNTIFS('Cobranças'!$A$2:$A$301,A36,'Cobranças'!$K$2:$K$301,"Vencido")&gt;0,"vencido","activo"))</f>
        <v/>
      </c>
      <c r="F36" s="3">
        <f>IF(A36="","",SUMIFS('Cobranças'!$H$2:$H$301,'Cobranças'!$A$2:$A$301,A36,'Cobranças'!$K$2:$K$301,"Vencido"))</f>
        <v/>
      </c>
      <c r="G36" s="4">
        <f>IF(A36="","",_xlfn.MAXIFS('Cobranças'!$I$2:$I$301,'Cobranças'!$A$2:$A$301,A36))</f>
        <v/>
      </c>
    </row>
    <row r="37">
      <c r="D37" s="3">
        <f>IF(A37="","",SUMIFS('Cobranças'!$H$2:$H$301,'Cobranças'!$A$2:$A$301,A37))</f>
        <v/>
      </c>
      <c r="E37">
        <f>IF(A37="","",IF(COUNTIFS('Cobranças'!$A$2:$A$301,A37,'Cobranças'!$K$2:$K$301,"Vencido")&gt;0,"vencido","activo"))</f>
        <v/>
      </c>
      <c r="F37" s="3">
        <f>IF(A37="","",SUMIFS('Cobranças'!$H$2:$H$301,'Cobranças'!$A$2:$A$301,A37,'Cobranças'!$K$2:$K$301,"Vencido"))</f>
        <v/>
      </c>
      <c r="G37" s="4">
        <f>IF(A37="","",_xlfn.MAXIFS('Cobranças'!$I$2:$I$301,'Cobranças'!$A$2:$A$301,A37))</f>
        <v/>
      </c>
    </row>
    <row r="38">
      <c r="D38" s="3">
        <f>IF(A38="","",SUMIFS('Cobranças'!$H$2:$H$301,'Cobranças'!$A$2:$A$301,A38))</f>
        <v/>
      </c>
      <c r="E38">
        <f>IF(A38="","",IF(COUNTIFS('Cobranças'!$A$2:$A$301,A38,'Cobranças'!$K$2:$K$301,"Vencido")&gt;0,"vencido","activo"))</f>
        <v/>
      </c>
      <c r="F38" s="3">
        <f>IF(A38="","",SUMIFS('Cobranças'!$H$2:$H$301,'Cobranças'!$A$2:$A$301,A38,'Cobranças'!$K$2:$K$301,"Vencido"))</f>
        <v/>
      </c>
      <c r="G38" s="4">
        <f>IF(A38="","",_xlfn.MAXIFS('Cobranças'!$I$2:$I$301,'Cobranças'!$A$2:$A$301,A38))</f>
        <v/>
      </c>
    </row>
    <row r="39">
      <c r="D39" s="3">
        <f>IF(A39="","",SUMIFS('Cobranças'!$H$2:$H$301,'Cobranças'!$A$2:$A$301,A39))</f>
        <v/>
      </c>
      <c r="E39">
        <f>IF(A39="","",IF(COUNTIFS('Cobranças'!$A$2:$A$301,A39,'Cobranças'!$K$2:$K$301,"Vencido")&gt;0,"vencido","activo"))</f>
        <v/>
      </c>
      <c r="F39" s="3">
        <f>IF(A39="","",SUMIFS('Cobranças'!$H$2:$H$301,'Cobranças'!$A$2:$A$301,A39,'Cobranças'!$K$2:$K$301,"Vencido"))</f>
        <v/>
      </c>
      <c r="G39" s="4">
        <f>IF(A39="","",_xlfn.MAXIFS('Cobranças'!$I$2:$I$301,'Cobranças'!$A$2:$A$301,A39))</f>
        <v/>
      </c>
    </row>
    <row r="40">
      <c r="D40" s="3">
        <f>IF(A40="","",SUMIFS('Cobranças'!$H$2:$H$301,'Cobranças'!$A$2:$A$301,A40))</f>
        <v/>
      </c>
      <c r="E40">
        <f>IF(A40="","",IF(COUNTIFS('Cobranças'!$A$2:$A$301,A40,'Cobranças'!$K$2:$K$301,"Vencido")&gt;0,"vencido","activo"))</f>
        <v/>
      </c>
      <c r="F40" s="3">
        <f>IF(A40="","",SUMIFS('Cobranças'!$H$2:$H$301,'Cobranças'!$A$2:$A$301,A40,'Cobranças'!$K$2:$K$301,"Vencido"))</f>
        <v/>
      </c>
      <c r="G40" s="4">
        <f>IF(A40="","",_xlfn.MAXIFS('Cobranças'!$I$2:$I$301,'Cobranças'!$A$2:$A$301,A40))</f>
        <v/>
      </c>
    </row>
    <row r="41">
      <c r="D41" s="3">
        <f>IF(A41="","",SUMIFS('Cobranças'!$H$2:$H$301,'Cobranças'!$A$2:$A$301,A41))</f>
        <v/>
      </c>
      <c r="E41">
        <f>IF(A41="","",IF(COUNTIFS('Cobranças'!$A$2:$A$301,A41,'Cobranças'!$K$2:$K$301,"Vencido")&gt;0,"vencido","activo"))</f>
        <v/>
      </c>
      <c r="F41" s="3">
        <f>IF(A41="","",SUMIFS('Cobranças'!$H$2:$H$301,'Cobranças'!$A$2:$A$301,A41,'Cobranças'!$K$2:$K$301,"Vencido"))</f>
        <v/>
      </c>
      <c r="G41" s="4">
        <f>IF(A41="","",_xlfn.MAXIFS('Cobranças'!$I$2:$I$301,'Cobranças'!$A$2:$A$301,A41))</f>
        <v/>
      </c>
    </row>
    <row r="42">
      <c r="D42" s="3">
        <f>IF(A42="","",SUMIFS('Cobranças'!$H$2:$H$301,'Cobranças'!$A$2:$A$301,A42))</f>
        <v/>
      </c>
      <c r="E42">
        <f>IF(A42="","",IF(COUNTIFS('Cobranças'!$A$2:$A$301,A42,'Cobranças'!$K$2:$K$301,"Vencido")&gt;0,"vencido","activo"))</f>
        <v/>
      </c>
      <c r="F42" s="3">
        <f>IF(A42="","",SUMIFS('Cobranças'!$H$2:$H$301,'Cobranças'!$A$2:$A$301,A42,'Cobranças'!$K$2:$K$301,"Vencido"))</f>
        <v/>
      </c>
      <c r="G42" s="4">
        <f>IF(A42="","",_xlfn.MAXIFS('Cobranças'!$I$2:$I$301,'Cobranças'!$A$2:$A$301,A42))</f>
        <v/>
      </c>
    </row>
    <row r="43">
      <c r="D43" s="3">
        <f>IF(A43="","",SUMIFS('Cobranças'!$H$2:$H$301,'Cobranças'!$A$2:$A$301,A43))</f>
        <v/>
      </c>
      <c r="E43">
        <f>IF(A43="","",IF(COUNTIFS('Cobranças'!$A$2:$A$301,A43,'Cobranças'!$K$2:$K$301,"Vencido")&gt;0,"vencido","activo"))</f>
        <v/>
      </c>
      <c r="F43" s="3">
        <f>IF(A43="","",SUMIFS('Cobranças'!$H$2:$H$301,'Cobranças'!$A$2:$A$301,A43,'Cobranças'!$K$2:$K$301,"Vencido"))</f>
        <v/>
      </c>
      <c r="G43" s="4">
        <f>IF(A43="","",_xlfn.MAXIFS('Cobranças'!$I$2:$I$301,'Cobranças'!$A$2:$A$301,A43))</f>
        <v/>
      </c>
    </row>
    <row r="44">
      <c r="D44" s="3">
        <f>IF(A44="","",SUMIFS('Cobranças'!$H$2:$H$301,'Cobranças'!$A$2:$A$301,A44))</f>
        <v/>
      </c>
      <c r="E44">
        <f>IF(A44="","",IF(COUNTIFS('Cobranças'!$A$2:$A$301,A44,'Cobranças'!$K$2:$K$301,"Vencido")&gt;0,"vencido","activo"))</f>
        <v/>
      </c>
      <c r="F44" s="3">
        <f>IF(A44="","",SUMIFS('Cobranças'!$H$2:$H$301,'Cobranças'!$A$2:$A$301,A44,'Cobranças'!$K$2:$K$301,"Vencido"))</f>
        <v/>
      </c>
      <c r="G44" s="4">
        <f>IF(A44="","",_xlfn.MAXIFS('Cobranças'!$I$2:$I$301,'Cobranças'!$A$2:$A$301,A44))</f>
        <v/>
      </c>
    </row>
    <row r="45">
      <c r="D45" s="3">
        <f>IF(A45="","",SUMIFS('Cobranças'!$H$2:$H$301,'Cobranças'!$A$2:$A$301,A45))</f>
        <v/>
      </c>
      <c r="E45">
        <f>IF(A45="","",IF(COUNTIFS('Cobranças'!$A$2:$A$301,A45,'Cobranças'!$K$2:$K$301,"Vencido")&gt;0,"vencido","activo"))</f>
        <v/>
      </c>
      <c r="F45" s="3">
        <f>IF(A45="","",SUMIFS('Cobranças'!$H$2:$H$301,'Cobranças'!$A$2:$A$301,A45,'Cobranças'!$K$2:$K$301,"Vencido"))</f>
        <v/>
      </c>
      <c r="G45" s="4">
        <f>IF(A45="","",_xlfn.MAXIFS('Cobranças'!$I$2:$I$301,'Cobranças'!$A$2:$A$301,A45))</f>
        <v/>
      </c>
    </row>
    <row r="46">
      <c r="D46" s="3">
        <f>IF(A46="","",SUMIFS('Cobranças'!$H$2:$H$301,'Cobranças'!$A$2:$A$301,A46))</f>
        <v/>
      </c>
      <c r="E46">
        <f>IF(A46="","",IF(COUNTIFS('Cobranças'!$A$2:$A$301,A46,'Cobranças'!$K$2:$K$301,"Vencido")&gt;0,"vencido","activo"))</f>
        <v/>
      </c>
      <c r="F46" s="3">
        <f>IF(A46="","",SUMIFS('Cobranças'!$H$2:$H$301,'Cobranças'!$A$2:$A$301,A46,'Cobranças'!$K$2:$K$301,"Vencido"))</f>
        <v/>
      </c>
      <c r="G46" s="4">
        <f>IF(A46="","",_xlfn.MAXIFS('Cobranças'!$I$2:$I$301,'Cobranças'!$A$2:$A$301,A46))</f>
        <v/>
      </c>
    </row>
    <row r="47">
      <c r="D47" s="3">
        <f>IF(A47="","",SUMIFS('Cobranças'!$H$2:$H$301,'Cobranças'!$A$2:$A$301,A47))</f>
        <v/>
      </c>
      <c r="E47">
        <f>IF(A47="","",IF(COUNTIFS('Cobranças'!$A$2:$A$301,A47,'Cobranças'!$K$2:$K$301,"Vencido")&gt;0,"vencido","activo"))</f>
        <v/>
      </c>
      <c r="F47" s="3">
        <f>IF(A47="","",SUMIFS('Cobranças'!$H$2:$H$301,'Cobranças'!$A$2:$A$301,A47,'Cobranças'!$K$2:$K$301,"Vencido"))</f>
        <v/>
      </c>
      <c r="G47" s="4">
        <f>IF(A47="","",_xlfn.MAXIFS('Cobranças'!$I$2:$I$301,'Cobranças'!$A$2:$A$301,A47))</f>
        <v/>
      </c>
    </row>
    <row r="48">
      <c r="D48" s="3">
        <f>IF(A48="","",SUMIFS('Cobranças'!$H$2:$H$301,'Cobranças'!$A$2:$A$301,A48))</f>
        <v/>
      </c>
      <c r="E48">
        <f>IF(A48="","",IF(COUNTIFS('Cobranças'!$A$2:$A$301,A48,'Cobranças'!$K$2:$K$301,"Vencido")&gt;0,"vencido","activo"))</f>
        <v/>
      </c>
      <c r="F48" s="3">
        <f>IF(A48="","",SUMIFS('Cobranças'!$H$2:$H$301,'Cobranças'!$A$2:$A$301,A48,'Cobranças'!$K$2:$K$301,"Vencido"))</f>
        <v/>
      </c>
      <c r="G48" s="4">
        <f>IF(A48="","",_xlfn.MAXIFS('Cobranças'!$I$2:$I$301,'Cobranças'!$A$2:$A$301,A48))</f>
        <v/>
      </c>
    </row>
    <row r="49">
      <c r="D49" s="3">
        <f>IF(A49="","",SUMIFS('Cobranças'!$H$2:$H$301,'Cobranças'!$A$2:$A$301,A49))</f>
        <v/>
      </c>
      <c r="E49">
        <f>IF(A49="","",IF(COUNTIFS('Cobranças'!$A$2:$A$301,A49,'Cobranças'!$K$2:$K$301,"Vencido")&gt;0,"vencido","activo"))</f>
        <v/>
      </c>
      <c r="F49" s="3">
        <f>IF(A49="","",SUMIFS('Cobranças'!$H$2:$H$301,'Cobranças'!$A$2:$A$301,A49,'Cobranças'!$K$2:$K$301,"Vencido"))</f>
        <v/>
      </c>
      <c r="G49" s="4">
        <f>IF(A49="","",_xlfn.MAXIFS('Cobranças'!$I$2:$I$301,'Cobranças'!$A$2:$A$301,A49))</f>
        <v/>
      </c>
    </row>
    <row r="50">
      <c r="D50" s="3">
        <f>IF(A50="","",SUMIFS('Cobranças'!$H$2:$H$301,'Cobranças'!$A$2:$A$301,A50))</f>
        <v/>
      </c>
      <c r="E50">
        <f>IF(A50="","",IF(COUNTIFS('Cobranças'!$A$2:$A$301,A50,'Cobranças'!$K$2:$K$301,"Vencido")&gt;0,"vencido","activo"))</f>
        <v/>
      </c>
      <c r="F50" s="3">
        <f>IF(A50="","",SUMIFS('Cobranças'!$H$2:$H$301,'Cobranças'!$A$2:$A$301,A50,'Cobranças'!$K$2:$K$301,"Vencido"))</f>
        <v/>
      </c>
      <c r="G50" s="4">
        <f>IF(A50="","",_xlfn.MAXIFS('Cobranças'!$I$2:$I$301,'Cobranças'!$A$2:$A$301,A50))</f>
        <v/>
      </c>
    </row>
    <row r="51">
      <c r="D51" s="3">
        <f>IF(A51="","",SUMIFS('Cobranças'!$H$2:$H$301,'Cobranças'!$A$2:$A$301,A51))</f>
        <v/>
      </c>
      <c r="E51">
        <f>IF(A51="","",IF(COUNTIFS('Cobranças'!$A$2:$A$301,A51,'Cobranças'!$K$2:$K$301,"Vencido")&gt;0,"vencido","activo"))</f>
        <v/>
      </c>
      <c r="F51" s="3">
        <f>IF(A51="","",SUMIFS('Cobranças'!$H$2:$H$301,'Cobranças'!$A$2:$A$301,A51,'Cobranças'!$K$2:$K$301,"Vencido"))</f>
        <v/>
      </c>
      <c r="G51" s="4">
        <f>IF(A51="","",_xlfn.MAXIFS('Cobranças'!$I$2:$I$301,'Cobranças'!$A$2:$A$301,A51))</f>
        <v/>
      </c>
    </row>
    <row r="52">
      <c r="D52" s="3">
        <f>IF(A52="","",SUMIFS('Cobranças'!$H$2:$H$301,'Cobranças'!$A$2:$A$301,A52))</f>
        <v/>
      </c>
      <c r="E52">
        <f>IF(A52="","",IF(COUNTIFS('Cobranças'!$A$2:$A$301,A52,'Cobranças'!$K$2:$K$301,"Vencido")&gt;0,"vencido","activo"))</f>
        <v/>
      </c>
      <c r="F52" s="3">
        <f>IF(A52="","",SUMIFS('Cobranças'!$H$2:$H$301,'Cobranças'!$A$2:$A$301,A52,'Cobranças'!$K$2:$K$301,"Vencido"))</f>
        <v/>
      </c>
      <c r="G52" s="4">
        <f>IF(A52="","",_xlfn.MAXIFS('Cobranças'!$I$2:$I$301,'Cobranças'!$A$2:$A$301,A52))</f>
        <v/>
      </c>
    </row>
    <row r="53">
      <c r="D53" s="3">
        <f>IF(A53="","",SUMIFS('Cobranças'!$H$2:$H$301,'Cobranças'!$A$2:$A$301,A53))</f>
        <v/>
      </c>
      <c r="E53">
        <f>IF(A53="","",IF(COUNTIFS('Cobranças'!$A$2:$A$301,A53,'Cobranças'!$K$2:$K$301,"Vencido")&gt;0,"vencido","activo"))</f>
        <v/>
      </c>
      <c r="F53" s="3">
        <f>IF(A53="","",SUMIFS('Cobranças'!$H$2:$H$301,'Cobranças'!$A$2:$A$301,A53,'Cobranças'!$K$2:$K$301,"Vencido"))</f>
        <v/>
      </c>
      <c r="G53" s="4">
        <f>IF(A53="","",_xlfn.MAXIFS('Cobranças'!$I$2:$I$301,'Cobranças'!$A$2:$A$301,A53))</f>
        <v/>
      </c>
    </row>
    <row r="54">
      <c r="D54" s="3">
        <f>IF(A54="","",SUMIFS('Cobranças'!$H$2:$H$301,'Cobranças'!$A$2:$A$301,A54))</f>
        <v/>
      </c>
      <c r="E54">
        <f>IF(A54="","",IF(COUNTIFS('Cobranças'!$A$2:$A$301,A54,'Cobranças'!$K$2:$K$301,"Vencido")&gt;0,"vencido","activo"))</f>
        <v/>
      </c>
      <c r="F54" s="3">
        <f>IF(A54="","",SUMIFS('Cobranças'!$H$2:$H$301,'Cobranças'!$A$2:$A$301,A54,'Cobranças'!$K$2:$K$301,"Vencido"))</f>
        <v/>
      </c>
      <c r="G54" s="4">
        <f>IF(A54="","",_xlfn.MAXIFS('Cobranças'!$I$2:$I$301,'Cobranças'!$A$2:$A$301,A54))</f>
        <v/>
      </c>
    </row>
    <row r="55">
      <c r="D55" s="3">
        <f>IF(A55="","",SUMIFS('Cobranças'!$H$2:$H$301,'Cobranças'!$A$2:$A$301,A55))</f>
        <v/>
      </c>
      <c r="E55">
        <f>IF(A55="","",IF(COUNTIFS('Cobranças'!$A$2:$A$301,A55,'Cobranças'!$K$2:$K$301,"Vencido")&gt;0,"vencido","activo"))</f>
        <v/>
      </c>
      <c r="F55" s="3">
        <f>IF(A55="","",SUMIFS('Cobranças'!$H$2:$H$301,'Cobranças'!$A$2:$A$301,A55,'Cobranças'!$K$2:$K$301,"Vencido"))</f>
        <v/>
      </c>
      <c r="G55" s="4">
        <f>IF(A55="","",_xlfn.MAXIFS('Cobranças'!$I$2:$I$301,'Cobranças'!$A$2:$A$301,A55))</f>
        <v/>
      </c>
    </row>
    <row r="56">
      <c r="D56" s="3">
        <f>IF(A56="","",SUMIFS('Cobranças'!$H$2:$H$301,'Cobranças'!$A$2:$A$301,A56))</f>
        <v/>
      </c>
      <c r="E56">
        <f>IF(A56="","",IF(COUNTIFS('Cobranças'!$A$2:$A$301,A56,'Cobranças'!$K$2:$K$301,"Vencido")&gt;0,"vencido","activo"))</f>
        <v/>
      </c>
      <c r="F56" s="3">
        <f>IF(A56="","",SUMIFS('Cobranças'!$H$2:$H$301,'Cobranças'!$A$2:$A$301,A56,'Cobranças'!$K$2:$K$301,"Vencido"))</f>
        <v/>
      </c>
      <c r="G56" s="4">
        <f>IF(A56="","",_xlfn.MAXIFS('Cobranças'!$I$2:$I$301,'Cobranças'!$A$2:$A$301,A56))</f>
        <v/>
      </c>
    </row>
    <row r="57">
      <c r="D57" s="3">
        <f>IF(A57="","",SUMIFS('Cobranças'!$H$2:$H$301,'Cobranças'!$A$2:$A$301,A57))</f>
        <v/>
      </c>
      <c r="E57">
        <f>IF(A57="","",IF(COUNTIFS('Cobranças'!$A$2:$A$301,A57,'Cobranças'!$K$2:$K$301,"Vencido")&gt;0,"vencido","activo"))</f>
        <v/>
      </c>
      <c r="F57" s="3">
        <f>IF(A57="","",SUMIFS('Cobranças'!$H$2:$H$301,'Cobranças'!$A$2:$A$301,A57,'Cobranças'!$K$2:$K$301,"Vencido"))</f>
        <v/>
      </c>
      <c r="G57" s="4">
        <f>IF(A57="","",_xlfn.MAXIFS('Cobranças'!$I$2:$I$301,'Cobranças'!$A$2:$A$301,A57))</f>
        <v/>
      </c>
    </row>
    <row r="58">
      <c r="D58" s="3">
        <f>IF(A58="","",SUMIFS('Cobranças'!$H$2:$H$301,'Cobranças'!$A$2:$A$301,A58))</f>
        <v/>
      </c>
      <c r="E58">
        <f>IF(A58="","",IF(COUNTIFS('Cobranças'!$A$2:$A$301,A58,'Cobranças'!$K$2:$K$301,"Vencido")&gt;0,"vencido","activo"))</f>
        <v/>
      </c>
      <c r="F58" s="3">
        <f>IF(A58="","",SUMIFS('Cobranças'!$H$2:$H$301,'Cobranças'!$A$2:$A$301,A58,'Cobranças'!$K$2:$K$301,"Vencido"))</f>
        <v/>
      </c>
      <c r="G58" s="4">
        <f>IF(A58="","",_xlfn.MAXIFS('Cobranças'!$I$2:$I$301,'Cobranças'!$A$2:$A$301,A58))</f>
        <v/>
      </c>
    </row>
    <row r="59">
      <c r="D59" s="3">
        <f>IF(A59="","",SUMIFS('Cobranças'!$H$2:$H$301,'Cobranças'!$A$2:$A$301,A59))</f>
        <v/>
      </c>
      <c r="E59">
        <f>IF(A59="","",IF(COUNTIFS('Cobranças'!$A$2:$A$301,A59,'Cobranças'!$K$2:$K$301,"Vencido")&gt;0,"vencido","activo"))</f>
        <v/>
      </c>
      <c r="F59" s="3">
        <f>IF(A59="","",SUMIFS('Cobranças'!$H$2:$H$301,'Cobranças'!$A$2:$A$301,A59,'Cobranças'!$K$2:$K$301,"Vencido"))</f>
        <v/>
      </c>
      <c r="G59" s="4">
        <f>IF(A59="","",_xlfn.MAXIFS('Cobranças'!$I$2:$I$301,'Cobranças'!$A$2:$A$301,A59))</f>
        <v/>
      </c>
    </row>
    <row r="60">
      <c r="D60" s="3">
        <f>IF(A60="","",SUMIFS('Cobranças'!$H$2:$H$301,'Cobranças'!$A$2:$A$301,A60))</f>
        <v/>
      </c>
      <c r="E60">
        <f>IF(A60="","",IF(COUNTIFS('Cobranças'!$A$2:$A$301,A60,'Cobranças'!$K$2:$K$301,"Vencido")&gt;0,"vencido","activo"))</f>
        <v/>
      </c>
      <c r="F60" s="3">
        <f>IF(A60="","",SUMIFS('Cobranças'!$H$2:$H$301,'Cobranças'!$A$2:$A$301,A60,'Cobranças'!$K$2:$K$301,"Vencido"))</f>
        <v/>
      </c>
      <c r="G60" s="4">
        <f>IF(A60="","",_xlfn.MAXIFS('Cobranças'!$I$2:$I$301,'Cobranças'!$A$2:$A$301,A60))</f>
        <v/>
      </c>
    </row>
    <row r="61">
      <c r="D61" s="3">
        <f>IF(A61="","",SUMIFS('Cobranças'!$H$2:$H$301,'Cobranças'!$A$2:$A$301,A61))</f>
        <v/>
      </c>
      <c r="E61">
        <f>IF(A61="","",IF(COUNTIFS('Cobranças'!$A$2:$A$301,A61,'Cobranças'!$K$2:$K$301,"Vencido")&gt;0,"vencido","activo"))</f>
        <v/>
      </c>
      <c r="F61" s="3">
        <f>IF(A61="","",SUMIFS('Cobranças'!$H$2:$H$301,'Cobranças'!$A$2:$A$301,A61,'Cobranças'!$K$2:$K$301,"Vencido"))</f>
        <v/>
      </c>
      <c r="G61" s="4">
        <f>IF(A61="","",_xlfn.MAXIFS('Cobranças'!$I$2:$I$301,'Cobranças'!$A$2:$A$301,A61))</f>
        <v/>
      </c>
    </row>
    <row r="62">
      <c r="D62" s="3">
        <f>IF(A62="","",SUMIFS('Cobranças'!$H$2:$H$301,'Cobranças'!$A$2:$A$301,A62))</f>
        <v/>
      </c>
      <c r="E62">
        <f>IF(A62="","",IF(COUNTIFS('Cobranças'!$A$2:$A$301,A62,'Cobranças'!$K$2:$K$301,"Vencido")&gt;0,"vencido","activo"))</f>
        <v/>
      </c>
      <c r="F62" s="3">
        <f>IF(A62="","",SUMIFS('Cobranças'!$H$2:$H$301,'Cobranças'!$A$2:$A$301,A62,'Cobranças'!$K$2:$K$301,"Vencido"))</f>
        <v/>
      </c>
      <c r="G62" s="4">
        <f>IF(A62="","",_xlfn.MAXIFS('Cobranças'!$I$2:$I$301,'Cobranças'!$A$2:$A$301,A62))</f>
        <v/>
      </c>
    </row>
    <row r="63">
      <c r="D63" s="3">
        <f>IF(A63="","",SUMIFS('Cobranças'!$H$2:$H$301,'Cobranças'!$A$2:$A$301,A63))</f>
        <v/>
      </c>
      <c r="E63">
        <f>IF(A63="","",IF(COUNTIFS('Cobranças'!$A$2:$A$301,A63,'Cobranças'!$K$2:$K$301,"Vencido")&gt;0,"vencido","activo"))</f>
        <v/>
      </c>
      <c r="F63" s="3">
        <f>IF(A63="","",SUMIFS('Cobranças'!$H$2:$H$301,'Cobranças'!$A$2:$A$301,A63,'Cobranças'!$K$2:$K$301,"Vencido"))</f>
        <v/>
      </c>
      <c r="G63" s="4">
        <f>IF(A63="","",_xlfn.MAXIFS('Cobranças'!$I$2:$I$301,'Cobranças'!$A$2:$A$301,A63))</f>
        <v/>
      </c>
    </row>
    <row r="64">
      <c r="D64" s="3">
        <f>IF(A64="","",SUMIFS('Cobranças'!$H$2:$H$301,'Cobranças'!$A$2:$A$301,A64))</f>
        <v/>
      </c>
      <c r="E64">
        <f>IF(A64="","",IF(COUNTIFS('Cobranças'!$A$2:$A$301,A64,'Cobranças'!$K$2:$K$301,"Vencido")&gt;0,"vencido","activo"))</f>
        <v/>
      </c>
      <c r="F64" s="3">
        <f>IF(A64="","",SUMIFS('Cobranças'!$H$2:$H$301,'Cobranças'!$A$2:$A$301,A64,'Cobranças'!$K$2:$K$301,"Vencido"))</f>
        <v/>
      </c>
      <c r="G64" s="4">
        <f>IF(A64="","",_xlfn.MAXIFS('Cobranças'!$I$2:$I$301,'Cobranças'!$A$2:$A$301,A64))</f>
        <v/>
      </c>
    </row>
    <row r="65">
      <c r="D65" s="3">
        <f>IF(A65="","",SUMIFS('Cobranças'!$H$2:$H$301,'Cobranças'!$A$2:$A$301,A65))</f>
        <v/>
      </c>
      <c r="E65">
        <f>IF(A65="","",IF(COUNTIFS('Cobranças'!$A$2:$A$301,A65,'Cobranças'!$K$2:$K$301,"Vencido")&gt;0,"vencido","activo"))</f>
        <v/>
      </c>
      <c r="F65" s="3">
        <f>IF(A65="","",SUMIFS('Cobranças'!$H$2:$H$301,'Cobranças'!$A$2:$A$301,A65,'Cobranças'!$K$2:$K$301,"Vencido"))</f>
        <v/>
      </c>
      <c r="G65" s="4">
        <f>IF(A65="","",_xlfn.MAXIFS('Cobranças'!$I$2:$I$301,'Cobranças'!$A$2:$A$301,A65))</f>
        <v/>
      </c>
    </row>
    <row r="66">
      <c r="D66" s="3">
        <f>IF(A66="","",SUMIFS('Cobranças'!$H$2:$H$301,'Cobranças'!$A$2:$A$301,A66))</f>
        <v/>
      </c>
      <c r="E66">
        <f>IF(A66="","",IF(COUNTIFS('Cobranças'!$A$2:$A$301,A66,'Cobranças'!$K$2:$K$301,"Vencido")&gt;0,"vencido","activo"))</f>
        <v/>
      </c>
      <c r="F66" s="3">
        <f>IF(A66="","",SUMIFS('Cobranças'!$H$2:$H$301,'Cobranças'!$A$2:$A$301,A66,'Cobranças'!$K$2:$K$301,"Vencido"))</f>
        <v/>
      </c>
      <c r="G66" s="4">
        <f>IF(A66="","",_xlfn.MAXIFS('Cobranças'!$I$2:$I$301,'Cobranças'!$A$2:$A$301,A66))</f>
        <v/>
      </c>
    </row>
    <row r="67">
      <c r="D67" s="3">
        <f>IF(A67="","",SUMIFS('Cobranças'!$H$2:$H$301,'Cobranças'!$A$2:$A$301,A67))</f>
        <v/>
      </c>
      <c r="E67">
        <f>IF(A67="","",IF(COUNTIFS('Cobranças'!$A$2:$A$301,A67,'Cobranças'!$K$2:$K$301,"Vencido")&gt;0,"vencido","activo"))</f>
        <v/>
      </c>
      <c r="F67" s="3">
        <f>IF(A67="","",SUMIFS('Cobranças'!$H$2:$H$301,'Cobranças'!$A$2:$A$301,A67,'Cobranças'!$K$2:$K$301,"Vencido"))</f>
        <v/>
      </c>
      <c r="G67" s="4">
        <f>IF(A67="","",_xlfn.MAXIFS('Cobranças'!$I$2:$I$301,'Cobranças'!$A$2:$A$301,A67))</f>
        <v/>
      </c>
    </row>
    <row r="68">
      <c r="D68" s="3">
        <f>IF(A68="","",SUMIFS('Cobranças'!$H$2:$H$301,'Cobranças'!$A$2:$A$301,A68))</f>
        <v/>
      </c>
      <c r="E68">
        <f>IF(A68="","",IF(COUNTIFS('Cobranças'!$A$2:$A$301,A68,'Cobranças'!$K$2:$K$301,"Vencido")&gt;0,"vencido","activo"))</f>
        <v/>
      </c>
      <c r="F68" s="3">
        <f>IF(A68="","",SUMIFS('Cobranças'!$H$2:$H$301,'Cobranças'!$A$2:$A$301,A68,'Cobranças'!$K$2:$K$301,"Vencido"))</f>
        <v/>
      </c>
      <c r="G68" s="4">
        <f>IF(A68="","",_xlfn.MAXIFS('Cobranças'!$I$2:$I$301,'Cobranças'!$A$2:$A$301,A68))</f>
        <v/>
      </c>
    </row>
    <row r="69">
      <c r="D69" s="3">
        <f>IF(A69="","",SUMIFS('Cobranças'!$H$2:$H$301,'Cobranças'!$A$2:$A$301,A69))</f>
        <v/>
      </c>
      <c r="E69">
        <f>IF(A69="","",IF(COUNTIFS('Cobranças'!$A$2:$A$301,A69,'Cobranças'!$K$2:$K$301,"Vencido")&gt;0,"vencido","activo"))</f>
        <v/>
      </c>
      <c r="F69" s="3">
        <f>IF(A69="","",SUMIFS('Cobranças'!$H$2:$H$301,'Cobranças'!$A$2:$A$301,A69,'Cobranças'!$K$2:$K$301,"Vencido"))</f>
        <v/>
      </c>
      <c r="G69" s="4">
        <f>IF(A69="","",_xlfn.MAXIFS('Cobranças'!$I$2:$I$301,'Cobranças'!$A$2:$A$301,A69))</f>
        <v/>
      </c>
    </row>
    <row r="70">
      <c r="D70" s="3">
        <f>IF(A70="","",SUMIFS('Cobranças'!$H$2:$H$301,'Cobranças'!$A$2:$A$301,A70))</f>
        <v/>
      </c>
      <c r="E70">
        <f>IF(A70="","",IF(COUNTIFS('Cobranças'!$A$2:$A$301,A70,'Cobranças'!$K$2:$K$301,"Vencido")&gt;0,"vencido","activo"))</f>
        <v/>
      </c>
      <c r="F70" s="3">
        <f>IF(A70="","",SUMIFS('Cobranças'!$H$2:$H$301,'Cobranças'!$A$2:$A$301,A70,'Cobranças'!$K$2:$K$301,"Vencido"))</f>
        <v/>
      </c>
      <c r="G70" s="4">
        <f>IF(A70="","",_xlfn.MAXIFS('Cobranças'!$I$2:$I$301,'Cobranças'!$A$2:$A$301,A70))</f>
        <v/>
      </c>
    </row>
    <row r="71">
      <c r="D71" s="3">
        <f>IF(A71="","",SUMIFS('Cobranças'!$H$2:$H$301,'Cobranças'!$A$2:$A$301,A71))</f>
        <v/>
      </c>
      <c r="E71">
        <f>IF(A71="","",IF(COUNTIFS('Cobranças'!$A$2:$A$301,A71,'Cobranças'!$K$2:$K$301,"Vencido")&gt;0,"vencido","activo"))</f>
        <v/>
      </c>
      <c r="F71" s="3">
        <f>IF(A71="","",SUMIFS('Cobranças'!$H$2:$H$301,'Cobranças'!$A$2:$A$301,A71,'Cobranças'!$K$2:$K$301,"Vencido"))</f>
        <v/>
      </c>
      <c r="G71" s="4">
        <f>IF(A71="","",_xlfn.MAXIFS('Cobranças'!$I$2:$I$301,'Cobranças'!$A$2:$A$301,A71))</f>
        <v/>
      </c>
    </row>
    <row r="72">
      <c r="D72" s="3">
        <f>IF(A72="","",SUMIFS('Cobranças'!$H$2:$H$301,'Cobranças'!$A$2:$A$301,A72))</f>
        <v/>
      </c>
      <c r="E72">
        <f>IF(A72="","",IF(COUNTIFS('Cobranças'!$A$2:$A$301,A72,'Cobranças'!$K$2:$K$301,"Vencido")&gt;0,"vencido","activo"))</f>
        <v/>
      </c>
      <c r="F72" s="3">
        <f>IF(A72="","",SUMIFS('Cobranças'!$H$2:$H$301,'Cobranças'!$A$2:$A$301,A72,'Cobranças'!$K$2:$K$301,"Vencido"))</f>
        <v/>
      </c>
      <c r="G72" s="4">
        <f>IF(A72="","",_xlfn.MAXIFS('Cobranças'!$I$2:$I$301,'Cobranças'!$A$2:$A$301,A72))</f>
        <v/>
      </c>
    </row>
    <row r="73">
      <c r="D73" s="3">
        <f>IF(A73="","",SUMIFS('Cobranças'!$H$2:$H$301,'Cobranças'!$A$2:$A$301,A73))</f>
        <v/>
      </c>
      <c r="E73">
        <f>IF(A73="","",IF(COUNTIFS('Cobranças'!$A$2:$A$301,A73,'Cobranças'!$K$2:$K$301,"Vencido")&gt;0,"vencido","activo"))</f>
        <v/>
      </c>
      <c r="F73" s="3">
        <f>IF(A73="","",SUMIFS('Cobranças'!$H$2:$H$301,'Cobranças'!$A$2:$A$301,A73,'Cobranças'!$K$2:$K$301,"Vencido"))</f>
        <v/>
      </c>
      <c r="G73" s="4">
        <f>IF(A73="","",_xlfn.MAXIFS('Cobranças'!$I$2:$I$301,'Cobranças'!$A$2:$A$301,A73))</f>
        <v/>
      </c>
    </row>
    <row r="74">
      <c r="D74" s="3">
        <f>IF(A74="","",SUMIFS('Cobranças'!$H$2:$H$301,'Cobranças'!$A$2:$A$301,A74))</f>
        <v/>
      </c>
      <c r="E74">
        <f>IF(A74="","",IF(COUNTIFS('Cobranças'!$A$2:$A$301,A74,'Cobranças'!$K$2:$K$301,"Vencido")&gt;0,"vencido","activo"))</f>
        <v/>
      </c>
      <c r="F74" s="3">
        <f>IF(A74="","",SUMIFS('Cobranças'!$H$2:$H$301,'Cobranças'!$A$2:$A$301,A74,'Cobranças'!$K$2:$K$301,"Vencido"))</f>
        <v/>
      </c>
      <c r="G74" s="4">
        <f>IF(A74="","",_xlfn.MAXIFS('Cobranças'!$I$2:$I$301,'Cobranças'!$A$2:$A$301,A74))</f>
        <v/>
      </c>
    </row>
    <row r="75">
      <c r="D75" s="3">
        <f>IF(A75="","",SUMIFS('Cobranças'!$H$2:$H$301,'Cobranças'!$A$2:$A$301,A75))</f>
        <v/>
      </c>
      <c r="E75">
        <f>IF(A75="","",IF(COUNTIFS('Cobranças'!$A$2:$A$301,A75,'Cobranças'!$K$2:$K$301,"Vencido")&gt;0,"vencido","activo"))</f>
        <v/>
      </c>
      <c r="F75" s="3">
        <f>IF(A75="","",SUMIFS('Cobranças'!$H$2:$H$301,'Cobranças'!$A$2:$A$301,A75,'Cobranças'!$K$2:$K$301,"Vencido"))</f>
        <v/>
      </c>
      <c r="G75" s="4">
        <f>IF(A75="","",_xlfn.MAXIFS('Cobranças'!$I$2:$I$301,'Cobranças'!$A$2:$A$301,A75))</f>
        <v/>
      </c>
    </row>
    <row r="76">
      <c r="D76" s="3">
        <f>IF(A76="","",SUMIFS('Cobranças'!$H$2:$H$301,'Cobranças'!$A$2:$A$301,A76))</f>
        <v/>
      </c>
      <c r="E76">
        <f>IF(A76="","",IF(COUNTIFS('Cobranças'!$A$2:$A$301,A76,'Cobranças'!$K$2:$K$301,"Vencido")&gt;0,"vencido","activo"))</f>
        <v/>
      </c>
      <c r="F76" s="3">
        <f>IF(A76="","",SUMIFS('Cobranças'!$H$2:$H$301,'Cobranças'!$A$2:$A$301,A76,'Cobranças'!$K$2:$K$301,"Vencido"))</f>
        <v/>
      </c>
      <c r="G76" s="4">
        <f>IF(A76="","",_xlfn.MAXIFS('Cobranças'!$I$2:$I$301,'Cobranças'!$A$2:$A$301,A76))</f>
        <v/>
      </c>
    </row>
    <row r="77">
      <c r="D77" s="3">
        <f>IF(A77="","",SUMIFS('Cobranças'!$H$2:$H$301,'Cobranças'!$A$2:$A$301,A77))</f>
        <v/>
      </c>
      <c r="E77">
        <f>IF(A77="","",IF(COUNTIFS('Cobranças'!$A$2:$A$301,A77,'Cobranças'!$K$2:$K$301,"Vencido")&gt;0,"vencido","activo"))</f>
        <v/>
      </c>
      <c r="F77" s="3">
        <f>IF(A77="","",SUMIFS('Cobranças'!$H$2:$H$301,'Cobranças'!$A$2:$A$301,A77,'Cobranças'!$K$2:$K$301,"Vencido"))</f>
        <v/>
      </c>
      <c r="G77" s="4">
        <f>IF(A77="","",_xlfn.MAXIFS('Cobranças'!$I$2:$I$301,'Cobranças'!$A$2:$A$301,A77))</f>
        <v/>
      </c>
    </row>
    <row r="78">
      <c r="D78" s="3">
        <f>IF(A78="","",SUMIFS('Cobranças'!$H$2:$H$301,'Cobranças'!$A$2:$A$301,A78))</f>
        <v/>
      </c>
      <c r="E78">
        <f>IF(A78="","",IF(COUNTIFS('Cobranças'!$A$2:$A$301,A78,'Cobranças'!$K$2:$K$301,"Vencido")&gt;0,"vencido","activo"))</f>
        <v/>
      </c>
      <c r="F78" s="3">
        <f>IF(A78="","",SUMIFS('Cobranças'!$H$2:$H$301,'Cobranças'!$A$2:$A$301,A78,'Cobranças'!$K$2:$K$301,"Vencido"))</f>
        <v/>
      </c>
      <c r="G78" s="4">
        <f>IF(A78="","",_xlfn.MAXIFS('Cobranças'!$I$2:$I$301,'Cobranças'!$A$2:$A$301,A78))</f>
        <v/>
      </c>
    </row>
    <row r="79">
      <c r="D79" s="3">
        <f>IF(A79="","",SUMIFS('Cobranças'!$H$2:$H$301,'Cobranças'!$A$2:$A$301,A79))</f>
        <v/>
      </c>
      <c r="E79">
        <f>IF(A79="","",IF(COUNTIFS('Cobranças'!$A$2:$A$301,A79,'Cobranças'!$K$2:$K$301,"Vencido")&gt;0,"vencido","activo"))</f>
        <v/>
      </c>
      <c r="F79" s="3">
        <f>IF(A79="","",SUMIFS('Cobranças'!$H$2:$H$301,'Cobranças'!$A$2:$A$301,A79,'Cobranças'!$K$2:$K$301,"Vencido"))</f>
        <v/>
      </c>
      <c r="G79" s="4">
        <f>IF(A79="","",_xlfn.MAXIFS('Cobranças'!$I$2:$I$301,'Cobranças'!$A$2:$A$301,A79))</f>
        <v/>
      </c>
    </row>
    <row r="80">
      <c r="D80" s="3">
        <f>IF(A80="","",SUMIFS('Cobranças'!$H$2:$H$301,'Cobranças'!$A$2:$A$301,A80))</f>
        <v/>
      </c>
      <c r="E80">
        <f>IF(A80="","",IF(COUNTIFS('Cobranças'!$A$2:$A$301,A80,'Cobranças'!$K$2:$K$301,"Vencido")&gt;0,"vencido","activo"))</f>
        <v/>
      </c>
      <c r="F80" s="3">
        <f>IF(A80="","",SUMIFS('Cobranças'!$H$2:$H$301,'Cobranças'!$A$2:$A$301,A80,'Cobranças'!$K$2:$K$301,"Vencido"))</f>
        <v/>
      </c>
      <c r="G80" s="4">
        <f>IF(A80="","",_xlfn.MAXIFS('Cobranças'!$I$2:$I$301,'Cobranças'!$A$2:$A$301,A80))</f>
        <v/>
      </c>
    </row>
    <row r="81">
      <c r="D81" s="3">
        <f>IF(A81="","",SUMIFS('Cobranças'!$H$2:$H$301,'Cobranças'!$A$2:$A$301,A81))</f>
        <v/>
      </c>
      <c r="E81">
        <f>IF(A81="","",IF(COUNTIFS('Cobranças'!$A$2:$A$301,A81,'Cobranças'!$K$2:$K$301,"Vencido")&gt;0,"vencido","activo"))</f>
        <v/>
      </c>
      <c r="F81" s="3">
        <f>IF(A81="","",SUMIFS('Cobranças'!$H$2:$H$301,'Cobranças'!$A$2:$A$301,A81,'Cobranças'!$K$2:$K$301,"Vencido"))</f>
        <v/>
      </c>
      <c r="G81" s="4">
        <f>IF(A81="","",_xlfn.MAXIFS('Cobranças'!$I$2:$I$301,'Cobranças'!$A$2:$A$301,A81))</f>
        <v/>
      </c>
    </row>
    <row r="82">
      <c r="D82" s="3">
        <f>IF(A82="","",SUMIFS('Cobranças'!$H$2:$H$301,'Cobranças'!$A$2:$A$301,A82))</f>
        <v/>
      </c>
      <c r="E82">
        <f>IF(A82="","",IF(COUNTIFS('Cobranças'!$A$2:$A$301,A82,'Cobranças'!$K$2:$K$301,"Vencido")&gt;0,"vencido","activo"))</f>
        <v/>
      </c>
      <c r="F82" s="3">
        <f>IF(A82="","",SUMIFS('Cobranças'!$H$2:$H$301,'Cobranças'!$A$2:$A$301,A82,'Cobranças'!$K$2:$K$301,"Vencido"))</f>
        <v/>
      </c>
      <c r="G82" s="4">
        <f>IF(A82="","",_xlfn.MAXIFS('Cobranças'!$I$2:$I$301,'Cobranças'!$A$2:$A$301,A82))</f>
        <v/>
      </c>
    </row>
    <row r="83">
      <c r="D83" s="3">
        <f>IF(A83="","",SUMIFS('Cobranças'!$H$2:$H$301,'Cobranças'!$A$2:$A$301,A83))</f>
        <v/>
      </c>
      <c r="E83">
        <f>IF(A83="","",IF(COUNTIFS('Cobranças'!$A$2:$A$301,A83,'Cobranças'!$K$2:$K$301,"Vencido")&gt;0,"vencido","activo"))</f>
        <v/>
      </c>
      <c r="F83" s="3">
        <f>IF(A83="","",SUMIFS('Cobranças'!$H$2:$H$301,'Cobranças'!$A$2:$A$301,A83,'Cobranças'!$K$2:$K$301,"Vencido"))</f>
        <v/>
      </c>
      <c r="G83" s="4">
        <f>IF(A83="","",_xlfn.MAXIFS('Cobranças'!$I$2:$I$301,'Cobranças'!$A$2:$A$301,A83))</f>
        <v/>
      </c>
    </row>
    <row r="84">
      <c r="D84" s="3">
        <f>IF(A84="","",SUMIFS('Cobranças'!$H$2:$H$301,'Cobranças'!$A$2:$A$301,A84))</f>
        <v/>
      </c>
      <c r="E84">
        <f>IF(A84="","",IF(COUNTIFS('Cobranças'!$A$2:$A$301,A84,'Cobranças'!$K$2:$K$301,"Vencido")&gt;0,"vencido","activo"))</f>
        <v/>
      </c>
      <c r="F84" s="3">
        <f>IF(A84="","",SUMIFS('Cobranças'!$H$2:$H$301,'Cobranças'!$A$2:$A$301,A84,'Cobranças'!$K$2:$K$301,"Vencido"))</f>
        <v/>
      </c>
      <c r="G84" s="4">
        <f>IF(A84="","",_xlfn.MAXIFS('Cobranças'!$I$2:$I$301,'Cobranças'!$A$2:$A$301,A84))</f>
        <v/>
      </c>
    </row>
    <row r="85">
      <c r="D85" s="3">
        <f>IF(A85="","",SUMIFS('Cobranças'!$H$2:$H$301,'Cobranças'!$A$2:$A$301,A85))</f>
        <v/>
      </c>
      <c r="E85">
        <f>IF(A85="","",IF(COUNTIFS('Cobranças'!$A$2:$A$301,A85,'Cobranças'!$K$2:$K$301,"Vencido")&gt;0,"vencido","activo"))</f>
        <v/>
      </c>
      <c r="F85" s="3">
        <f>IF(A85="","",SUMIFS('Cobranças'!$H$2:$H$301,'Cobranças'!$A$2:$A$301,A85,'Cobranças'!$K$2:$K$301,"Vencido"))</f>
        <v/>
      </c>
      <c r="G85" s="4">
        <f>IF(A85="","",_xlfn.MAXIFS('Cobranças'!$I$2:$I$301,'Cobranças'!$A$2:$A$301,A85))</f>
        <v/>
      </c>
    </row>
    <row r="86">
      <c r="D86" s="3">
        <f>IF(A86="","",SUMIFS('Cobranças'!$H$2:$H$301,'Cobranças'!$A$2:$A$301,A86))</f>
        <v/>
      </c>
      <c r="E86">
        <f>IF(A86="","",IF(COUNTIFS('Cobranças'!$A$2:$A$301,A86,'Cobranças'!$K$2:$K$301,"Vencido")&gt;0,"vencido","activo"))</f>
        <v/>
      </c>
      <c r="F86" s="3">
        <f>IF(A86="","",SUMIFS('Cobranças'!$H$2:$H$301,'Cobranças'!$A$2:$A$301,A86,'Cobranças'!$K$2:$K$301,"Vencido"))</f>
        <v/>
      </c>
      <c r="G86" s="4">
        <f>IF(A86="","",_xlfn.MAXIFS('Cobranças'!$I$2:$I$301,'Cobranças'!$A$2:$A$301,A86))</f>
        <v/>
      </c>
    </row>
    <row r="87">
      <c r="D87" s="3">
        <f>IF(A87="","",SUMIFS('Cobranças'!$H$2:$H$301,'Cobranças'!$A$2:$A$301,A87))</f>
        <v/>
      </c>
      <c r="E87">
        <f>IF(A87="","",IF(COUNTIFS('Cobranças'!$A$2:$A$301,A87,'Cobranças'!$K$2:$K$301,"Vencido")&gt;0,"vencido","activo"))</f>
        <v/>
      </c>
      <c r="F87" s="3">
        <f>IF(A87="","",SUMIFS('Cobranças'!$H$2:$H$301,'Cobranças'!$A$2:$A$301,A87,'Cobranças'!$K$2:$K$301,"Vencido"))</f>
        <v/>
      </c>
      <c r="G87" s="4">
        <f>IF(A87="","",_xlfn.MAXIFS('Cobranças'!$I$2:$I$301,'Cobranças'!$A$2:$A$301,A87))</f>
        <v/>
      </c>
    </row>
    <row r="88">
      <c r="D88" s="3">
        <f>IF(A88="","",SUMIFS('Cobranças'!$H$2:$H$301,'Cobranças'!$A$2:$A$301,A88))</f>
        <v/>
      </c>
      <c r="E88">
        <f>IF(A88="","",IF(COUNTIFS('Cobranças'!$A$2:$A$301,A88,'Cobranças'!$K$2:$K$301,"Vencido")&gt;0,"vencido","activo"))</f>
        <v/>
      </c>
      <c r="F88" s="3">
        <f>IF(A88="","",SUMIFS('Cobranças'!$H$2:$H$301,'Cobranças'!$A$2:$A$301,A88,'Cobranças'!$K$2:$K$301,"Vencido"))</f>
        <v/>
      </c>
      <c r="G88" s="4">
        <f>IF(A88="","",_xlfn.MAXIFS('Cobranças'!$I$2:$I$301,'Cobranças'!$A$2:$A$301,A88))</f>
        <v/>
      </c>
    </row>
    <row r="89">
      <c r="D89" s="3">
        <f>IF(A89="","",SUMIFS('Cobranças'!$H$2:$H$301,'Cobranças'!$A$2:$A$301,A89))</f>
        <v/>
      </c>
      <c r="E89">
        <f>IF(A89="","",IF(COUNTIFS('Cobranças'!$A$2:$A$301,A89,'Cobranças'!$K$2:$K$301,"Vencido")&gt;0,"vencido","activo"))</f>
        <v/>
      </c>
      <c r="F89" s="3">
        <f>IF(A89="","",SUMIFS('Cobranças'!$H$2:$H$301,'Cobranças'!$A$2:$A$301,A89,'Cobranças'!$K$2:$K$301,"Vencido"))</f>
        <v/>
      </c>
      <c r="G89" s="4">
        <f>IF(A89="","",_xlfn.MAXIFS('Cobranças'!$I$2:$I$301,'Cobranças'!$A$2:$A$301,A89))</f>
        <v/>
      </c>
    </row>
    <row r="90">
      <c r="D90" s="3">
        <f>IF(A90="","",SUMIFS('Cobranças'!$H$2:$H$301,'Cobranças'!$A$2:$A$301,A90))</f>
        <v/>
      </c>
      <c r="E90">
        <f>IF(A90="","",IF(COUNTIFS('Cobranças'!$A$2:$A$301,A90,'Cobranças'!$K$2:$K$301,"Vencido")&gt;0,"vencido","activo"))</f>
        <v/>
      </c>
      <c r="F90" s="3">
        <f>IF(A90="","",SUMIFS('Cobranças'!$H$2:$H$301,'Cobranças'!$A$2:$A$301,A90,'Cobranças'!$K$2:$K$301,"Vencido"))</f>
        <v/>
      </c>
      <c r="G90" s="4">
        <f>IF(A90="","",_xlfn.MAXIFS('Cobranças'!$I$2:$I$301,'Cobranças'!$A$2:$A$301,A90))</f>
        <v/>
      </c>
    </row>
    <row r="91">
      <c r="D91" s="3">
        <f>IF(A91="","",SUMIFS('Cobranças'!$H$2:$H$301,'Cobranças'!$A$2:$A$301,A91))</f>
        <v/>
      </c>
      <c r="E91">
        <f>IF(A91="","",IF(COUNTIFS('Cobranças'!$A$2:$A$301,A91,'Cobranças'!$K$2:$K$301,"Vencido")&gt;0,"vencido","activo"))</f>
        <v/>
      </c>
      <c r="F91" s="3">
        <f>IF(A91="","",SUMIFS('Cobranças'!$H$2:$H$301,'Cobranças'!$A$2:$A$301,A91,'Cobranças'!$K$2:$K$301,"Vencido"))</f>
        <v/>
      </c>
      <c r="G91" s="4">
        <f>IF(A91="","",_xlfn.MAXIFS('Cobranças'!$I$2:$I$301,'Cobranças'!$A$2:$A$301,A91))</f>
        <v/>
      </c>
    </row>
    <row r="92">
      <c r="D92" s="3">
        <f>IF(A92="","",SUMIFS('Cobranças'!$H$2:$H$301,'Cobranças'!$A$2:$A$301,A92))</f>
        <v/>
      </c>
      <c r="E92">
        <f>IF(A92="","",IF(COUNTIFS('Cobranças'!$A$2:$A$301,A92,'Cobranças'!$K$2:$K$301,"Vencido")&gt;0,"vencido","activo"))</f>
        <v/>
      </c>
      <c r="F92" s="3">
        <f>IF(A92="","",SUMIFS('Cobranças'!$H$2:$H$301,'Cobranças'!$A$2:$A$301,A92,'Cobranças'!$K$2:$K$301,"Vencido"))</f>
        <v/>
      </c>
      <c r="G92" s="4">
        <f>IF(A92="","",_xlfn.MAXIFS('Cobranças'!$I$2:$I$301,'Cobranças'!$A$2:$A$301,A92))</f>
        <v/>
      </c>
    </row>
    <row r="93">
      <c r="D93" s="3">
        <f>IF(A93="","",SUMIFS('Cobranças'!$H$2:$H$301,'Cobranças'!$A$2:$A$301,A93))</f>
        <v/>
      </c>
      <c r="E93">
        <f>IF(A93="","",IF(COUNTIFS('Cobranças'!$A$2:$A$301,A93,'Cobranças'!$K$2:$K$301,"Vencido")&gt;0,"vencido","activo"))</f>
        <v/>
      </c>
      <c r="F93" s="3">
        <f>IF(A93="","",SUMIFS('Cobranças'!$H$2:$H$301,'Cobranças'!$A$2:$A$301,A93,'Cobranças'!$K$2:$K$301,"Vencido"))</f>
        <v/>
      </c>
      <c r="G93" s="4">
        <f>IF(A93="","",_xlfn.MAXIFS('Cobranças'!$I$2:$I$301,'Cobranças'!$A$2:$A$301,A93))</f>
        <v/>
      </c>
    </row>
    <row r="94">
      <c r="D94" s="3">
        <f>IF(A94="","",SUMIFS('Cobranças'!$H$2:$H$301,'Cobranças'!$A$2:$A$301,A94))</f>
        <v/>
      </c>
      <c r="E94">
        <f>IF(A94="","",IF(COUNTIFS('Cobranças'!$A$2:$A$301,A94,'Cobranças'!$K$2:$K$301,"Vencido")&gt;0,"vencido","activo"))</f>
        <v/>
      </c>
      <c r="F94" s="3">
        <f>IF(A94="","",SUMIFS('Cobranças'!$H$2:$H$301,'Cobranças'!$A$2:$A$301,A94,'Cobranças'!$K$2:$K$301,"Vencido"))</f>
        <v/>
      </c>
      <c r="G94" s="4">
        <f>IF(A94="","",_xlfn.MAXIFS('Cobranças'!$I$2:$I$301,'Cobranças'!$A$2:$A$301,A94))</f>
        <v/>
      </c>
    </row>
    <row r="95">
      <c r="D95" s="3">
        <f>IF(A95="","",SUMIFS('Cobranças'!$H$2:$H$301,'Cobranças'!$A$2:$A$301,A95))</f>
        <v/>
      </c>
      <c r="E95">
        <f>IF(A95="","",IF(COUNTIFS('Cobranças'!$A$2:$A$301,A95,'Cobranças'!$K$2:$K$301,"Vencido")&gt;0,"vencido","activo"))</f>
        <v/>
      </c>
      <c r="F95" s="3">
        <f>IF(A95="","",SUMIFS('Cobranças'!$H$2:$H$301,'Cobranças'!$A$2:$A$301,A95,'Cobranças'!$K$2:$K$301,"Vencido"))</f>
        <v/>
      </c>
      <c r="G95" s="4">
        <f>IF(A95="","",_xlfn.MAXIFS('Cobranças'!$I$2:$I$301,'Cobranças'!$A$2:$A$301,A95))</f>
        <v/>
      </c>
    </row>
    <row r="96">
      <c r="D96" s="3">
        <f>IF(A96="","",SUMIFS('Cobranças'!$H$2:$H$301,'Cobranças'!$A$2:$A$301,A96))</f>
        <v/>
      </c>
      <c r="E96">
        <f>IF(A96="","",IF(COUNTIFS('Cobranças'!$A$2:$A$301,A96,'Cobranças'!$K$2:$K$301,"Vencido")&gt;0,"vencido","activo"))</f>
        <v/>
      </c>
      <c r="F96" s="3">
        <f>IF(A96="","",SUMIFS('Cobranças'!$H$2:$H$301,'Cobranças'!$A$2:$A$301,A96,'Cobranças'!$K$2:$K$301,"Vencido"))</f>
        <v/>
      </c>
      <c r="G96" s="4">
        <f>IF(A96="","",_xlfn.MAXIFS('Cobranças'!$I$2:$I$301,'Cobranças'!$A$2:$A$301,A96))</f>
        <v/>
      </c>
    </row>
    <row r="97">
      <c r="D97" s="3">
        <f>IF(A97="","",SUMIFS('Cobranças'!$H$2:$H$301,'Cobranças'!$A$2:$A$301,A97))</f>
        <v/>
      </c>
      <c r="E97">
        <f>IF(A97="","",IF(COUNTIFS('Cobranças'!$A$2:$A$301,A97,'Cobranças'!$K$2:$K$301,"Vencido")&gt;0,"vencido","activo"))</f>
        <v/>
      </c>
      <c r="F97" s="3">
        <f>IF(A97="","",SUMIFS('Cobranças'!$H$2:$H$301,'Cobranças'!$A$2:$A$301,A97,'Cobranças'!$K$2:$K$301,"Vencido"))</f>
        <v/>
      </c>
      <c r="G97" s="4">
        <f>IF(A97="","",_xlfn.MAXIFS('Cobranças'!$I$2:$I$301,'Cobranças'!$A$2:$A$301,A97))</f>
        <v/>
      </c>
    </row>
    <row r="98">
      <c r="D98" s="3">
        <f>IF(A98="","",SUMIFS('Cobranças'!$H$2:$H$301,'Cobranças'!$A$2:$A$301,A98))</f>
        <v/>
      </c>
      <c r="E98">
        <f>IF(A98="","",IF(COUNTIFS('Cobranças'!$A$2:$A$301,A98,'Cobranças'!$K$2:$K$301,"Vencido")&gt;0,"vencido","activo"))</f>
        <v/>
      </c>
      <c r="F98" s="3">
        <f>IF(A98="","",SUMIFS('Cobranças'!$H$2:$H$301,'Cobranças'!$A$2:$A$301,A98,'Cobranças'!$K$2:$K$301,"Vencido"))</f>
        <v/>
      </c>
      <c r="G98" s="4">
        <f>IF(A98="","",_xlfn.MAXIFS('Cobranças'!$I$2:$I$301,'Cobranças'!$A$2:$A$301,A98))</f>
        <v/>
      </c>
    </row>
    <row r="99">
      <c r="D99" s="3">
        <f>IF(A99="","",SUMIFS('Cobranças'!$H$2:$H$301,'Cobranças'!$A$2:$A$301,A99))</f>
        <v/>
      </c>
      <c r="E99">
        <f>IF(A99="","",IF(COUNTIFS('Cobranças'!$A$2:$A$301,A99,'Cobranças'!$K$2:$K$301,"Vencido")&gt;0,"vencido","activo"))</f>
        <v/>
      </c>
      <c r="F99" s="3">
        <f>IF(A99="","",SUMIFS('Cobranças'!$H$2:$H$301,'Cobranças'!$A$2:$A$301,A99,'Cobranças'!$K$2:$K$301,"Vencido"))</f>
        <v/>
      </c>
      <c r="G99" s="4">
        <f>IF(A99="","",_xlfn.MAXIFS('Cobranças'!$I$2:$I$301,'Cobranças'!$A$2:$A$301,A99))</f>
        <v/>
      </c>
    </row>
    <row r="100">
      <c r="D100" s="3">
        <f>IF(A100="","",SUMIFS('Cobranças'!$H$2:$H$301,'Cobranças'!$A$2:$A$301,A100))</f>
        <v/>
      </c>
      <c r="E100">
        <f>IF(A100="","",IF(COUNTIFS('Cobranças'!$A$2:$A$301,A100,'Cobranças'!$K$2:$K$301,"Vencido")&gt;0,"vencido","activo"))</f>
        <v/>
      </c>
      <c r="F100" s="3">
        <f>IF(A100="","",SUMIFS('Cobranças'!$H$2:$H$301,'Cobranças'!$A$2:$A$301,A100,'Cobranças'!$K$2:$K$301,"Vencido"))</f>
        <v/>
      </c>
      <c r="G100" s="4">
        <f>IF(A100="","",_xlfn.MAXIFS('Cobranças'!$I$2:$I$301,'Cobranças'!$A$2:$A$301,A100))</f>
        <v/>
      </c>
    </row>
    <row r="101">
      <c r="D101" s="3">
        <f>IF(A101="","",SUMIFS('Cobranças'!$H$2:$H$301,'Cobranças'!$A$2:$A$301,A101))</f>
        <v/>
      </c>
      <c r="E101">
        <f>IF(A101="","",IF(COUNTIFS('Cobranças'!$A$2:$A$301,A101,'Cobranças'!$K$2:$K$301,"Vencido")&gt;0,"vencido","activo"))</f>
        <v/>
      </c>
      <c r="F101" s="3">
        <f>IF(A101="","",SUMIFS('Cobranças'!$H$2:$H$301,'Cobranças'!$A$2:$A$301,A101,'Cobranças'!$K$2:$K$301,"Vencido"))</f>
        <v/>
      </c>
      <c r="G101" s="4">
        <f>IF(A101="","",_xlfn.MAXIFS('Cobranças'!$I$2:$I$301,'Cobranças'!$A$2:$A$301,A101))</f>
        <v/>
      </c>
    </row>
    <row r="102">
      <c r="D102" s="3">
        <f>IF(A102="","",SUMIFS('Cobranças'!$H$2:$H$301,'Cobranças'!$A$2:$A$301,A102))</f>
        <v/>
      </c>
      <c r="E102">
        <f>IF(A102="","",IF(COUNTIFS('Cobranças'!$A$2:$A$301,A102,'Cobranças'!$K$2:$K$301,"Vencido")&gt;0,"vencido","activo"))</f>
        <v/>
      </c>
      <c r="F102" s="3">
        <f>IF(A102="","",SUMIFS('Cobranças'!$H$2:$H$301,'Cobranças'!$A$2:$A$301,A102,'Cobranças'!$K$2:$K$301,"Vencido"))</f>
        <v/>
      </c>
      <c r="G102" s="4">
        <f>IF(A102="","",_xlfn.MAXIFS('Cobranças'!$I$2:$I$301,'Cobranças'!$A$2:$A$301,A102))</f>
        <v/>
      </c>
    </row>
    <row r="103">
      <c r="D103" s="3">
        <f>IF(A103="","",SUMIFS('Cobranças'!$H$2:$H$301,'Cobranças'!$A$2:$A$301,A103))</f>
        <v/>
      </c>
      <c r="E103">
        <f>IF(A103="","",IF(COUNTIFS('Cobranças'!$A$2:$A$301,A103,'Cobranças'!$K$2:$K$301,"Vencido")&gt;0,"vencido","activo"))</f>
        <v/>
      </c>
      <c r="F103" s="3">
        <f>IF(A103="","",SUMIFS('Cobranças'!$H$2:$H$301,'Cobranças'!$A$2:$A$301,A103,'Cobranças'!$K$2:$K$301,"Vencido"))</f>
        <v/>
      </c>
      <c r="G103" s="4">
        <f>IF(A103="","",_xlfn.MAXIFS('Cobranças'!$I$2:$I$301,'Cobranças'!$A$2:$A$301,A103))</f>
        <v/>
      </c>
    </row>
    <row r="104">
      <c r="D104" s="3">
        <f>IF(A104="","",SUMIFS('Cobranças'!$H$2:$H$301,'Cobranças'!$A$2:$A$301,A104))</f>
        <v/>
      </c>
      <c r="E104">
        <f>IF(A104="","",IF(COUNTIFS('Cobranças'!$A$2:$A$301,A104,'Cobranças'!$K$2:$K$301,"Vencido")&gt;0,"vencido","activo"))</f>
        <v/>
      </c>
      <c r="F104" s="3">
        <f>IF(A104="","",SUMIFS('Cobranças'!$H$2:$H$301,'Cobranças'!$A$2:$A$301,A104,'Cobranças'!$K$2:$K$301,"Vencido"))</f>
        <v/>
      </c>
      <c r="G104" s="4">
        <f>IF(A104="","",_xlfn.MAXIFS('Cobranças'!$I$2:$I$301,'Cobranças'!$A$2:$A$301,A104))</f>
        <v/>
      </c>
    </row>
    <row r="105">
      <c r="D105" s="3">
        <f>IF(A105="","",SUMIFS('Cobranças'!$H$2:$H$301,'Cobranças'!$A$2:$A$301,A105))</f>
        <v/>
      </c>
      <c r="E105">
        <f>IF(A105="","",IF(COUNTIFS('Cobranças'!$A$2:$A$301,A105,'Cobranças'!$K$2:$K$301,"Vencido")&gt;0,"vencido","activo"))</f>
        <v/>
      </c>
      <c r="F105" s="3">
        <f>IF(A105="","",SUMIFS('Cobranças'!$H$2:$H$301,'Cobranças'!$A$2:$A$301,A105,'Cobranças'!$K$2:$K$301,"Vencido"))</f>
        <v/>
      </c>
      <c r="G105" s="4">
        <f>IF(A105="","",_xlfn.MAXIFS('Cobranças'!$I$2:$I$301,'Cobranças'!$A$2:$A$301,A105))</f>
        <v/>
      </c>
    </row>
    <row r="106">
      <c r="D106" s="3">
        <f>IF(A106="","",SUMIFS('Cobranças'!$H$2:$H$301,'Cobranças'!$A$2:$A$301,A106))</f>
        <v/>
      </c>
      <c r="E106">
        <f>IF(A106="","",IF(COUNTIFS('Cobranças'!$A$2:$A$301,A106,'Cobranças'!$K$2:$K$301,"Vencido")&gt;0,"vencido","activo"))</f>
        <v/>
      </c>
      <c r="F106" s="3">
        <f>IF(A106="","",SUMIFS('Cobranças'!$H$2:$H$301,'Cobranças'!$A$2:$A$301,A106,'Cobranças'!$K$2:$K$301,"Vencido"))</f>
        <v/>
      </c>
      <c r="G106" s="4">
        <f>IF(A106="","",_xlfn.MAXIFS('Cobranças'!$I$2:$I$301,'Cobranças'!$A$2:$A$301,A106))</f>
        <v/>
      </c>
    </row>
    <row r="107">
      <c r="D107" s="3">
        <f>IF(A107="","",SUMIFS('Cobranças'!$H$2:$H$301,'Cobranças'!$A$2:$A$301,A107))</f>
        <v/>
      </c>
      <c r="E107">
        <f>IF(A107="","",IF(COUNTIFS('Cobranças'!$A$2:$A$301,A107,'Cobranças'!$K$2:$K$301,"Vencido")&gt;0,"vencido","activo"))</f>
        <v/>
      </c>
      <c r="F107" s="3">
        <f>IF(A107="","",SUMIFS('Cobranças'!$H$2:$H$301,'Cobranças'!$A$2:$A$301,A107,'Cobranças'!$K$2:$K$301,"Vencido"))</f>
        <v/>
      </c>
      <c r="G107" s="4">
        <f>IF(A107="","",_xlfn.MAXIFS('Cobranças'!$I$2:$I$301,'Cobranças'!$A$2:$A$301,A107))</f>
        <v/>
      </c>
    </row>
    <row r="108">
      <c r="D108" s="3">
        <f>IF(A108="","",SUMIFS('Cobranças'!$H$2:$H$301,'Cobranças'!$A$2:$A$301,A108))</f>
        <v/>
      </c>
      <c r="E108">
        <f>IF(A108="","",IF(COUNTIFS('Cobranças'!$A$2:$A$301,A108,'Cobranças'!$K$2:$K$301,"Vencido")&gt;0,"vencido","activo"))</f>
        <v/>
      </c>
      <c r="F108" s="3">
        <f>IF(A108="","",SUMIFS('Cobranças'!$H$2:$H$301,'Cobranças'!$A$2:$A$301,A108,'Cobranças'!$K$2:$K$301,"Vencido"))</f>
        <v/>
      </c>
      <c r="G108" s="4">
        <f>IF(A108="","",_xlfn.MAXIFS('Cobranças'!$I$2:$I$301,'Cobranças'!$A$2:$A$301,A108))</f>
        <v/>
      </c>
    </row>
    <row r="109">
      <c r="D109" s="3">
        <f>IF(A109="","",SUMIFS('Cobranças'!$H$2:$H$301,'Cobranças'!$A$2:$A$301,A109))</f>
        <v/>
      </c>
      <c r="E109">
        <f>IF(A109="","",IF(COUNTIFS('Cobranças'!$A$2:$A$301,A109,'Cobranças'!$K$2:$K$301,"Vencido")&gt;0,"vencido","activo"))</f>
        <v/>
      </c>
      <c r="F109" s="3">
        <f>IF(A109="","",SUMIFS('Cobranças'!$H$2:$H$301,'Cobranças'!$A$2:$A$301,A109,'Cobranças'!$K$2:$K$301,"Vencido"))</f>
        <v/>
      </c>
      <c r="G109" s="4">
        <f>IF(A109="","",_xlfn.MAXIFS('Cobranças'!$I$2:$I$301,'Cobranças'!$A$2:$A$301,A109))</f>
        <v/>
      </c>
    </row>
    <row r="110">
      <c r="D110" s="3">
        <f>IF(A110="","",SUMIFS('Cobranças'!$H$2:$H$301,'Cobranças'!$A$2:$A$301,A110))</f>
        <v/>
      </c>
      <c r="E110">
        <f>IF(A110="","",IF(COUNTIFS('Cobranças'!$A$2:$A$301,A110,'Cobranças'!$K$2:$K$301,"Vencido")&gt;0,"vencido","activo"))</f>
        <v/>
      </c>
      <c r="F110" s="3">
        <f>IF(A110="","",SUMIFS('Cobranças'!$H$2:$H$301,'Cobranças'!$A$2:$A$301,A110,'Cobranças'!$K$2:$K$301,"Vencido"))</f>
        <v/>
      </c>
      <c r="G110" s="4">
        <f>IF(A110="","",_xlfn.MAXIFS('Cobranças'!$I$2:$I$301,'Cobranças'!$A$2:$A$301,A110))</f>
        <v/>
      </c>
    </row>
    <row r="111">
      <c r="D111" s="3">
        <f>IF(A111="","",SUMIFS('Cobranças'!$H$2:$H$301,'Cobranças'!$A$2:$A$301,A111))</f>
        <v/>
      </c>
      <c r="E111">
        <f>IF(A111="","",IF(COUNTIFS('Cobranças'!$A$2:$A$301,A111,'Cobranças'!$K$2:$K$301,"Vencido")&gt;0,"vencido","activo"))</f>
        <v/>
      </c>
      <c r="F111" s="3">
        <f>IF(A111="","",SUMIFS('Cobranças'!$H$2:$H$301,'Cobranças'!$A$2:$A$301,A111,'Cobranças'!$K$2:$K$301,"Vencido"))</f>
        <v/>
      </c>
      <c r="G111" s="4">
        <f>IF(A111="","",_xlfn.MAXIFS('Cobranças'!$I$2:$I$301,'Cobranças'!$A$2:$A$301,A111))</f>
        <v/>
      </c>
    </row>
    <row r="112">
      <c r="D112" s="3">
        <f>IF(A112="","",SUMIFS('Cobranças'!$H$2:$H$301,'Cobranças'!$A$2:$A$301,A112))</f>
        <v/>
      </c>
      <c r="E112">
        <f>IF(A112="","",IF(COUNTIFS('Cobranças'!$A$2:$A$301,A112,'Cobranças'!$K$2:$K$301,"Vencido")&gt;0,"vencido","activo"))</f>
        <v/>
      </c>
      <c r="F112" s="3">
        <f>IF(A112="","",SUMIFS('Cobranças'!$H$2:$H$301,'Cobranças'!$A$2:$A$301,A112,'Cobranças'!$K$2:$K$301,"Vencido"))</f>
        <v/>
      </c>
      <c r="G112" s="4">
        <f>IF(A112="","",_xlfn.MAXIFS('Cobranças'!$I$2:$I$301,'Cobranças'!$A$2:$A$301,A112))</f>
        <v/>
      </c>
    </row>
    <row r="113">
      <c r="D113" s="3">
        <f>IF(A113="","",SUMIFS('Cobranças'!$H$2:$H$301,'Cobranças'!$A$2:$A$301,A113))</f>
        <v/>
      </c>
      <c r="E113">
        <f>IF(A113="","",IF(COUNTIFS('Cobranças'!$A$2:$A$301,A113,'Cobranças'!$K$2:$K$301,"Vencido")&gt;0,"vencido","activo"))</f>
        <v/>
      </c>
      <c r="F113" s="3">
        <f>IF(A113="","",SUMIFS('Cobranças'!$H$2:$H$301,'Cobranças'!$A$2:$A$301,A113,'Cobranças'!$K$2:$K$301,"Vencido"))</f>
        <v/>
      </c>
      <c r="G113" s="4">
        <f>IF(A113="","",_xlfn.MAXIFS('Cobranças'!$I$2:$I$301,'Cobranças'!$A$2:$A$301,A113))</f>
        <v/>
      </c>
    </row>
    <row r="114">
      <c r="D114" s="3">
        <f>IF(A114="","",SUMIFS('Cobranças'!$H$2:$H$301,'Cobranças'!$A$2:$A$301,A114))</f>
        <v/>
      </c>
      <c r="E114">
        <f>IF(A114="","",IF(COUNTIFS('Cobranças'!$A$2:$A$301,A114,'Cobranças'!$K$2:$K$301,"Vencido")&gt;0,"vencido","activo"))</f>
        <v/>
      </c>
      <c r="F114" s="3">
        <f>IF(A114="","",SUMIFS('Cobranças'!$H$2:$H$301,'Cobranças'!$A$2:$A$301,A114,'Cobranças'!$K$2:$K$301,"Vencido"))</f>
        <v/>
      </c>
      <c r="G114" s="4">
        <f>IF(A114="","",_xlfn.MAXIFS('Cobranças'!$I$2:$I$301,'Cobranças'!$A$2:$A$301,A114))</f>
        <v/>
      </c>
    </row>
    <row r="115">
      <c r="D115" s="3">
        <f>IF(A115="","",SUMIFS('Cobranças'!$H$2:$H$301,'Cobranças'!$A$2:$A$301,A115))</f>
        <v/>
      </c>
      <c r="E115">
        <f>IF(A115="","",IF(COUNTIFS('Cobranças'!$A$2:$A$301,A115,'Cobranças'!$K$2:$K$301,"Vencido")&gt;0,"vencido","activo"))</f>
        <v/>
      </c>
      <c r="F115" s="3">
        <f>IF(A115="","",SUMIFS('Cobranças'!$H$2:$H$301,'Cobranças'!$A$2:$A$301,A115,'Cobranças'!$K$2:$K$301,"Vencido"))</f>
        <v/>
      </c>
      <c r="G115" s="4">
        <f>IF(A115="","",_xlfn.MAXIFS('Cobranças'!$I$2:$I$301,'Cobranças'!$A$2:$A$301,A115))</f>
        <v/>
      </c>
    </row>
    <row r="116">
      <c r="D116" s="3">
        <f>IF(A116="","",SUMIFS('Cobranças'!$H$2:$H$301,'Cobranças'!$A$2:$A$301,A116))</f>
        <v/>
      </c>
      <c r="E116">
        <f>IF(A116="","",IF(COUNTIFS('Cobranças'!$A$2:$A$301,A116,'Cobranças'!$K$2:$K$301,"Vencido")&gt;0,"vencido","activo"))</f>
        <v/>
      </c>
      <c r="F116" s="3">
        <f>IF(A116="","",SUMIFS('Cobranças'!$H$2:$H$301,'Cobranças'!$A$2:$A$301,A116,'Cobranças'!$K$2:$K$301,"Vencido"))</f>
        <v/>
      </c>
      <c r="G116" s="4">
        <f>IF(A116="","",_xlfn.MAXIFS('Cobranças'!$I$2:$I$301,'Cobranças'!$A$2:$A$301,A116))</f>
        <v/>
      </c>
    </row>
    <row r="117">
      <c r="D117" s="3">
        <f>IF(A117="","",SUMIFS('Cobranças'!$H$2:$H$301,'Cobranças'!$A$2:$A$301,A117))</f>
        <v/>
      </c>
      <c r="E117">
        <f>IF(A117="","",IF(COUNTIFS('Cobranças'!$A$2:$A$301,A117,'Cobranças'!$K$2:$K$301,"Vencido")&gt;0,"vencido","activo"))</f>
        <v/>
      </c>
      <c r="F117" s="3">
        <f>IF(A117="","",SUMIFS('Cobranças'!$H$2:$H$301,'Cobranças'!$A$2:$A$301,A117,'Cobranças'!$K$2:$K$301,"Vencido"))</f>
        <v/>
      </c>
      <c r="G117" s="4">
        <f>IF(A117="","",_xlfn.MAXIFS('Cobranças'!$I$2:$I$301,'Cobranças'!$A$2:$A$301,A117))</f>
        <v/>
      </c>
    </row>
    <row r="118">
      <c r="D118" s="3">
        <f>IF(A118="","",SUMIFS('Cobranças'!$H$2:$H$301,'Cobranças'!$A$2:$A$301,A118))</f>
        <v/>
      </c>
      <c r="E118">
        <f>IF(A118="","",IF(COUNTIFS('Cobranças'!$A$2:$A$301,A118,'Cobranças'!$K$2:$K$301,"Vencido")&gt;0,"vencido","activo"))</f>
        <v/>
      </c>
      <c r="F118" s="3">
        <f>IF(A118="","",SUMIFS('Cobranças'!$H$2:$H$301,'Cobranças'!$A$2:$A$301,A118,'Cobranças'!$K$2:$K$301,"Vencido"))</f>
        <v/>
      </c>
      <c r="G118" s="4">
        <f>IF(A118="","",_xlfn.MAXIFS('Cobranças'!$I$2:$I$301,'Cobranças'!$A$2:$A$301,A118))</f>
        <v/>
      </c>
    </row>
    <row r="119">
      <c r="D119" s="3">
        <f>IF(A119="","",SUMIFS('Cobranças'!$H$2:$H$301,'Cobranças'!$A$2:$A$301,A119))</f>
        <v/>
      </c>
      <c r="E119">
        <f>IF(A119="","",IF(COUNTIFS('Cobranças'!$A$2:$A$301,A119,'Cobranças'!$K$2:$K$301,"Vencido")&gt;0,"vencido","activo"))</f>
        <v/>
      </c>
      <c r="F119" s="3">
        <f>IF(A119="","",SUMIFS('Cobranças'!$H$2:$H$301,'Cobranças'!$A$2:$A$301,A119,'Cobranças'!$K$2:$K$301,"Vencido"))</f>
        <v/>
      </c>
      <c r="G119" s="4">
        <f>IF(A119="","",_xlfn.MAXIFS('Cobranças'!$I$2:$I$301,'Cobranças'!$A$2:$A$301,A119))</f>
        <v/>
      </c>
    </row>
    <row r="120">
      <c r="D120" s="3">
        <f>IF(A120="","",SUMIFS('Cobranças'!$H$2:$H$301,'Cobranças'!$A$2:$A$301,A120))</f>
        <v/>
      </c>
      <c r="E120">
        <f>IF(A120="","",IF(COUNTIFS('Cobranças'!$A$2:$A$301,A120,'Cobranças'!$K$2:$K$301,"Vencido")&gt;0,"vencido","activo"))</f>
        <v/>
      </c>
      <c r="F120" s="3">
        <f>IF(A120="","",SUMIFS('Cobranças'!$H$2:$H$301,'Cobranças'!$A$2:$A$301,A120,'Cobranças'!$K$2:$K$301,"Vencido"))</f>
        <v/>
      </c>
      <c r="G120" s="4">
        <f>IF(A120="","",_xlfn.MAXIFS('Cobranças'!$I$2:$I$301,'Cobranças'!$A$2:$A$301,A120))</f>
        <v/>
      </c>
    </row>
    <row r="121">
      <c r="D121" s="3">
        <f>IF(A121="","",SUMIFS('Cobranças'!$H$2:$H$301,'Cobranças'!$A$2:$A$301,A121))</f>
        <v/>
      </c>
      <c r="E121">
        <f>IF(A121="","",IF(COUNTIFS('Cobranças'!$A$2:$A$301,A121,'Cobranças'!$K$2:$K$301,"Vencido")&gt;0,"vencido","activo"))</f>
        <v/>
      </c>
      <c r="F121" s="3">
        <f>IF(A121="","",SUMIFS('Cobranças'!$H$2:$H$301,'Cobranças'!$A$2:$A$301,A121,'Cobranças'!$K$2:$K$301,"Vencido"))</f>
        <v/>
      </c>
      <c r="G121" s="4">
        <f>IF(A121="","",_xlfn.MAXIFS('Cobranças'!$I$2:$I$301,'Cobranças'!$A$2:$A$301,A121))</f>
        <v/>
      </c>
    </row>
    <row r="122">
      <c r="D122" s="3">
        <f>IF(A122="","",SUMIFS('Cobranças'!$H$2:$H$301,'Cobranças'!$A$2:$A$301,A122))</f>
        <v/>
      </c>
      <c r="E122">
        <f>IF(A122="","",IF(COUNTIFS('Cobranças'!$A$2:$A$301,A122,'Cobranças'!$K$2:$K$301,"Vencido")&gt;0,"vencido","activo"))</f>
        <v/>
      </c>
      <c r="F122" s="3">
        <f>IF(A122="","",SUMIFS('Cobranças'!$H$2:$H$301,'Cobranças'!$A$2:$A$301,A122,'Cobranças'!$K$2:$K$301,"Vencido"))</f>
        <v/>
      </c>
      <c r="G122" s="4">
        <f>IF(A122="","",_xlfn.MAXIFS('Cobranças'!$I$2:$I$301,'Cobranças'!$A$2:$A$301,A122))</f>
        <v/>
      </c>
    </row>
    <row r="123">
      <c r="D123" s="3">
        <f>IF(A123="","",SUMIFS('Cobranças'!$H$2:$H$301,'Cobranças'!$A$2:$A$301,A123))</f>
        <v/>
      </c>
      <c r="E123">
        <f>IF(A123="","",IF(COUNTIFS('Cobranças'!$A$2:$A$301,A123,'Cobranças'!$K$2:$K$301,"Vencido")&gt;0,"vencido","activo"))</f>
        <v/>
      </c>
      <c r="F123" s="3">
        <f>IF(A123="","",SUMIFS('Cobranças'!$H$2:$H$301,'Cobranças'!$A$2:$A$301,A123,'Cobranças'!$K$2:$K$301,"Vencido"))</f>
        <v/>
      </c>
      <c r="G123" s="4">
        <f>IF(A123="","",_xlfn.MAXIFS('Cobranças'!$I$2:$I$301,'Cobranças'!$A$2:$A$301,A123))</f>
        <v/>
      </c>
    </row>
    <row r="124">
      <c r="D124" s="3">
        <f>IF(A124="","",SUMIFS('Cobranças'!$H$2:$H$301,'Cobranças'!$A$2:$A$301,A124))</f>
        <v/>
      </c>
      <c r="E124">
        <f>IF(A124="","",IF(COUNTIFS('Cobranças'!$A$2:$A$301,A124,'Cobranças'!$K$2:$K$301,"Vencido")&gt;0,"vencido","activo"))</f>
        <v/>
      </c>
      <c r="F124" s="3">
        <f>IF(A124="","",SUMIFS('Cobranças'!$H$2:$H$301,'Cobranças'!$A$2:$A$301,A124,'Cobranças'!$K$2:$K$301,"Vencido"))</f>
        <v/>
      </c>
      <c r="G124" s="4">
        <f>IF(A124="","",_xlfn.MAXIFS('Cobranças'!$I$2:$I$301,'Cobranças'!$A$2:$A$301,A124))</f>
        <v/>
      </c>
    </row>
    <row r="125">
      <c r="D125" s="3">
        <f>IF(A125="","",SUMIFS('Cobranças'!$H$2:$H$301,'Cobranças'!$A$2:$A$301,A125))</f>
        <v/>
      </c>
      <c r="E125">
        <f>IF(A125="","",IF(COUNTIFS('Cobranças'!$A$2:$A$301,A125,'Cobranças'!$K$2:$K$301,"Vencido")&gt;0,"vencido","activo"))</f>
        <v/>
      </c>
      <c r="F125" s="3">
        <f>IF(A125="","",SUMIFS('Cobranças'!$H$2:$H$301,'Cobranças'!$A$2:$A$301,A125,'Cobranças'!$K$2:$K$301,"Vencido"))</f>
        <v/>
      </c>
      <c r="G125" s="4">
        <f>IF(A125="","",_xlfn.MAXIFS('Cobranças'!$I$2:$I$301,'Cobranças'!$A$2:$A$301,A125))</f>
        <v/>
      </c>
    </row>
    <row r="126">
      <c r="D126" s="3">
        <f>IF(A126="","",SUMIFS('Cobranças'!$H$2:$H$301,'Cobranças'!$A$2:$A$301,A126))</f>
        <v/>
      </c>
      <c r="E126">
        <f>IF(A126="","",IF(COUNTIFS('Cobranças'!$A$2:$A$301,A126,'Cobranças'!$K$2:$K$301,"Vencido")&gt;0,"vencido","activo"))</f>
        <v/>
      </c>
      <c r="F126" s="3">
        <f>IF(A126="","",SUMIFS('Cobranças'!$H$2:$H$301,'Cobranças'!$A$2:$A$301,A126,'Cobranças'!$K$2:$K$301,"Vencido"))</f>
        <v/>
      </c>
      <c r="G126" s="4">
        <f>IF(A126="","",_xlfn.MAXIFS('Cobranças'!$I$2:$I$301,'Cobranças'!$A$2:$A$301,A126))</f>
        <v/>
      </c>
    </row>
    <row r="127">
      <c r="D127" s="3">
        <f>IF(A127="","",SUMIFS('Cobranças'!$H$2:$H$301,'Cobranças'!$A$2:$A$301,A127))</f>
        <v/>
      </c>
      <c r="E127">
        <f>IF(A127="","",IF(COUNTIFS('Cobranças'!$A$2:$A$301,A127,'Cobranças'!$K$2:$K$301,"Vencido")&gt;0,"vencido","activo"))</f>
        <v/>
      </c>
      <c r="F127" s="3">
        <f>IF(A127="","",SUMIFS('Cobranças'!$H$2:$H$301,'Cobranças'!$A$2:$A$301,A127,'Cobranças'!$K$2:$K$301,"Vencido"))</f>
        <v/>
      </c>
      <c r="G127" s="4">
        <f>IF(A127="","",_xlfn.MAXIFS('Cobranças'!$I$2:$I$301,'Cobranças'!$A$2:$A$301,A127))</f>
        <v/>
      </c>
    </row>
    <row r="128">
      <c r="D128" s="3">
        <f>IF(A128="","",SUMIFS('Cobranças'!$H$2:$H$301,'Cobranças'!$A$2:$A$301,A128))</f>
        <v/>
      </c>
      <c r="E128">
        <f>IF(A128="","",IF(COUNTIFS('Cobranças'!$A$2:$A$301,A128,'Cobranças'!$K$2:$K$301,"Vencido")&gt;0,"vencido","activo"))</f>
        <v/>
      </c>
      <c r="F128" s="3">
        <f>IF(A128="","",SUMIFS('Cobranças'!$H$2:$H$301,'Cobranças'!$A$2:$A$301,A128,'Cobranças'!$K$2:$K$301,"Vencido"))</f>
        <v/>
      </c>
      <c r="G128" s="4">
        <f>IF(A128="","",_xlfn.MAXIFS('Cobranças'!$I$2:$I$301,'Cobranças'!$A$2:$A$301,A128))</f>
        <v/>
      </c>
    </row>
    <row r="129">
      <c r="D129" s="3">
        <f>IF(A129="","",SUMIFS('Cobranças'!$H$2:$H$301,'Cobranças'!$A$2:$A$301,A129))</f>
        <v/>
      </c>
      <c r="E129">
        <f>IF(A129="","",IF(COUNTIFS('Cobranças'!$A$2:$A$301,A129,'Cobranças'!$K$2:$K$301,"Vencido")&gt;0,"vencido","activo"))</f>
        <v/>
      </c>
      <c r="F129" s="3">
        <f>IF(A129="","",SUMIFS('Cobranças'!$H$2:$H$301,'Cobranças'!$A$2:$A$301,A129,'Cobranças'!$K$2:$K$301,"Vencido"))</f>
        <v/>
      </c>
      <c r="G129" s="4">
        <f>IF(A129="","",_xlfn.MAXIFS('Cobranças'!$I$2:$I$301,'Cobranças'!$A$2:$A$301,A129))</f>
        <v/>
      </c>
    </row>
    <row r="130">
      <c r="D130" s="3">
        <f>IF(A130="","",SUMIFS('Cobranças'!$H$2:$H$301,'Cobranças'!$A$2:$A$301,A130))</f>
        <v/>
      </c>
      <c r="E130">
        <f>IF(A130="","",IF(COUNTIFS('Cobranças'!$A$2:$A$301,A130,'Cobranças'!$K$2:$K$301,"Vencido")&gt;0,"vencido","activo"))</f>
        <v/>
      </c>
      <c r="F130" s="3">
        <f>IF(A130="","",SUMIFS('Cobranças'!$H$2:$H$301,'Cobranças'!$A$2:$A$301,A130,'Cobranças'!$K$2:$K$301,"Vencido"))</f>
        <v/>
      </c>
      <c r="G130" s="4">
        <f>IF(A130="","",_xlfn.MAXIFS('Cobranças'!$I$2:$I$301,'Cobranças'!$A$2:$A$301,A130))</f>
        <v/>
      </c>
    </row>
    <row r="131">
      <c r="D131" s="3">
        <f>IF(A131="","",SUMIFS('Cobranças'!$H$2:$H$301,'Cobranças'!$A$2:$A$301,A131))</f>
        <v/>
      </c>
      <c r="E131">
        <f>IF(A131="","",IF(COUNTIFS('Cobranças'!$A$2:$A$301,A131,'Cobranças'!$K$2:$K$301,"Vencido")&gt;0,"vencido","activo"))</f>
        <v/>
      </c>
      <c r="F131" s="3">
        <f>IF(A131="","",SUMIFS('Cobranças'!$H$2:$H$301,'Cobranças'!$A$2:$A$301,A131,'Cobranças'!$K$2:$K$301,"Vencido"))</f>
        <v/>
      </c>
      <c r="G131" s="4">
        <f>IF(A131="","",_xlfn.MAXIFS('Cobranças'!$I$2:$I$301,'Cobranças'!$A$2:$A$301,A131))</f>
        <v/>
      </c>
    </row>
    <row r="132">
      <c r="D132" s="3">
        <f>IF(A132="","",SUMIFS('Cobranças'!$H$2:$H$301,'Cobranças'!$A$2:$A$301,A132))</f>
        <v/>
      </c>
      <c r="E132">
        <f>IF(A132="","",IF(COUNTIFS('Cobranças'!$A$2:$A$301,A132,'Cobranças'!$K$2:$K$301,"Vencido")&gt;0,"vencido","activo"))</f>
        <v/>
      </c>
      <c r="F132" s="3">
        <f>IF(A132="","",SUMIFS('Cobranças'!$H$2:$H$301,'Cobranças'!$A$2:$A$301,A132,'Cobranças'!$K$2:$K$301,"Vencido"))</f>
        <v/>
      </c>
      <c r="G132" s="4">
        <f>IF(A132="","",_xlfn.MAXIFS('Cobranças'!$I$2:$I$301,'Cobranças'!$A$2:$A$301,A132))</f>
        <v/>
      </c>
    </row>
    <row r="133">
      <c r="D133" s="3">
        <f>IF(A133="","",SUMIFS('Cobranças'!$H$2:$H$301,'Cobranças'!$A$2:$A$301,A133))</f>
        <v/>
      </c>
      <c r="E133">
        <f>IF(A133="","",IF(COUNTIFS('Cobranças'!$A$2:$A$301,A133,'Cobranças'!$K$2:$K$301,"Vencido")&gt;0,"vencido","activo"))</f>
        <v/>
      </c>
      <c r="F133" s="3">
        <f>IF(A133="","",SUMIFS('Cobranças'!$H$2:$H$301,'Cobranças'!$A$2:$A$301,A133,'Cobranças'!$K$2:$K$301,"Vencido"))</f>
        <v/>
      </c>
      <c r="G133" s="4">
        <f>IF(A133="","",_xlfn.MAXIFS('Cobranças'!$I$2:$I$301,'Cobranças'!$A$2:$A$301,A133))</f>
        <v/>
      </c>
    </row>
    <row r="134">
      <c r="D134" s="3">
        <f>IF(A134="","",SUMIFS('Cobranças'!$H$2:$H$301,'Cobranças'!$A$2:$A$301,A134))</f>
        <v/>
      </c>
      <c r="E134">
        <f>IF(A134="","",IF(COUNTIFS('Cobranças'!$A$2:$A$301,A134,'Cobranças'!$K$2:$K$301,"Vencido")&gt;0,"vencido","activo"))</f>
        <v/>
      </c>
      <c r="F134" s="3">
        <f>IF(A134="","",SUMIFS('Cobranças'!$H$2:$H$301,'Cobranças'!$A$2:$A$301,A134,'Cobranças'!$K$2:$K$301,"Vencido"))</f>
        <v/>
      </c>
      <c r="G134" s="4">
        <f>IF(A134="","",_xlfn.MAXIFS('Cobranças'!$I$2:$I$301,'Cobranças'!$A$2:$A$301,A134))</f>
        <v/>
      </c>
    </row>
    <row r="135">
      <c r="D135" s="3">
        <f>IF(A135="","",SUMIFS('Cobranças'!$H$2:$H$301,'Cobranças'!$A$2:$A$301,A135))</f>
        <v/>
      </c>
      <c r="E135">
        <f>IF(A135="","",IF(COUNTIFS('Cobranças'!$A$2:$A$301,A135,'Cobranças'!$K$2:$K$301,"Vencido")&gt;0,"vencido","activo"))</f>
        <v/>
      </c>
      <c r="F135" s="3">
        <f>IF(A135="","",SUMIFS('Cobranças'!$H$2:$H$301,'Cobranças'!$A$2:$A$301,A135,'Cobranças'!$K$2:$K$301,"Vencido"))</f>
        <v/>
      </c>
      <c r="G135" s="4">
        <f>IF(A135="","",_xlfn.MAXIFS('Cobranças'!$I$2:$I$301,'Cobranças'!$A$2:$A$301,A135))</f>
        <v/>
      </c>
    </row>
    <row r="136">
      <c r="D136" s="3">
        <f>IF(A136="","",SUMIFS('Cobranças'!$H$2:$H$301,'Cobranças'!$A$2:$A$301,A136))</f>
        <v/>
      </c>
      <c r="E136">
        <f>IF(A136="","",IF(COUNTIFS('Cobranças'!$A$2:$A$301,A136,'Cobranças'!$K$2:$K$301,"Vencido")&gt;0,"vencido","activo"))</f>
        <v/>
      </c>
      <c r="F136" s="3">
        <f>IF(A136="","",SUMIFS('Cobranças'!$H$2:$H$301,'Cobranças'!$A$2:$A$301,A136,'Cobranças'!$K$2:$K$301,"Vencido"))</f>
        <v/>
      </c>
      <c r="G136" s="4">
        <f>IF(A136="","",_xlfn.MAXIFS('Cobranças'!$I$2:$I$301,'Cobranças'!$A$2:$A$301,A136))</f>
        <v/>
      </c>
    </row>
    <row r="137">
      <c r="D137" s="3">
        <f>IF(A137="","",SUMIFS('Cobranças'!$H$2:$H$301,'Cobranças'!$A$2:$A$301,A137))</f>
        <v/>
      </c>
      <c r="E137">
        <f>IF(A137="","",IF(COUNTIFS('Cobranças'!$A$2:$A$301,A137,'Cobranças'!$K$2:$K$301,"Vencido")&gt;0,"vencido","activo"))</f>
        <v/>
      </c>
      <c r="F137" s="3">
        <f>IF(A137="","",SUMIFS('Cobranças'!$H$2:$H$301,'Cobranças'!$A$2:$A$301,A137,'Cobranças'!$K$2:$K$301,"Vencido"))</f>
        <v/>
      </c>
      <c r="G137" s="4">
        <f>IF(A137="","",_xlfn.MAXIFS('Cobranças'!$I$2:$I$301,'Cobranças'!$A$2:$A$301,A137))</f>
        <v/>
      </c>
    </row>
    <row r="138">
      <c r="D138" s="3">
        <f>IF(A138="","",SUMIFS('Cobranças'!$H$2:$H$301,'Cobranças'!$A$2:$A$301,A138))</f>
        <v/>
      </c>
      <c r="E138">
        <f>IF(A138="","",IF(COUNTIFS('Cobranças'!$A$2:$A$301,A138,'Cobranças'!$K$2:$K$301,"Vencido")&gt;0,"vencido","activo"))</f>
        <v/>
      </c>
      <c r="F138" s="3">
        <f>IF(A138="","",SUMIFS('Cobranças'!$H$2:$H$301,'Cobranças'!$A$2:$A$301,A138,'Cobranças'!$K$2:$K$301,"Vencido"))</f>
        <v/>
      </c>
      <c r="G138" s="4">
        <f>IF(A138="","",_xlfn.MAXIFS('Cobranças'!$I$2:$I$301,'Cobranças'!$A$2:$A$301,A138))</f>
        <v/>
      </c>
    </row>
    <row r="139">
      <c r="D139" s="3">
        <f>IF(A139="","",SUMIFS('Cobranças'!$H$2:$H$301,'Cobranças'!$A$2:$A$301,A139))</f>
        <v/>
      </c>
      <c r="E139">
        <f>IF(A139="","",IF(COUNTIFS('Cobranças'!$A$2:$A$301,A139,'Cobranças'!$K$2:$K$301,"Vencido")&gt;0,"vencido","activo"))</f>
        <v/>
      </c>
      <c r="F139" s="3">
        <f>IF(A139="","",SUMIFS('Cobranças'!$H$2:$H$301,'Cobranças'!$A$2:$A$301,A139,'Cobranças'!$K$2:$K$301,"Vencido"))</f>
        <v/>
      </c>
      <c r="G139" s="4">
        <f>IF(A139="","",_xlfn.MAXIFS('Cobranças'!$I$2:$I$301,'Cobranças'!$A$2:$A$301,A139))</f>
        <v/>
      </c>
    </row>
    <row r="140">
      <c r="D140" s="3">
        <f>IF(A140="","",SUMIFS('Cobranças'!$H$2:$H$301,'Cobranças'!$A$2:$A$301,A140))</f>
        <v/>
      </c>
      <c r="E140">
        <f>IF(A140="","",IF(COUNTIFS('Cobranças'!$A$2:$A$301,A140,'Cobranças'!$K$2:$K$301,"Vencido")&gt;0,"vencido","activo"))</f>
        <v/>
      </c>
      <c r="F140" s="3">
        <f>IF(A140="","",SUMIFS('Cobranças'!$H$2:$H$301,'Cobranças'!$A$2:$A$301,A140,'Cobranças'!$K$2:$K$301,"Vencido"))</f>
        <v/>
      </c>
      <c r="G140" s="4">
        <f>IF(A140="","",_xlfn.MAXIFS('Cobranças'!$I$2:$I$301,'Cobranças'!$A$2:$A$301,A140))</f>
        <v/>
      </c>
    </row>
    <row r="141">
      <c r="D141" s="3">
        <f>IF(A141="","",SUMIFS('Cobranças'!$H$2:$H$301,'Cobranças'!$A$2:$A$301,A141))</f>
        <v/>
      </c>
      <c r="E141">
        <f>IF(A141="","",IF(COUNTIFS('Cobranças'!$A$2:$A$301,A141,'Cobranças'!$K$2:$K$301,"Vencido")&gt;0,"vencido","activo"))</f>
        <v/>
      </c>
      <c r="F141" s="3">
        <f>IF(A141="","",SUMIFS('Cobranças'!$H$2:$H$301,'Cobranças'!$A$2:$A$301,A141,'Cobranças'!$K$2:$K$301,"Vencido"))</f>
        <v/>
      </c>
      <c r="G141" s="4">
        <f>IF(A141="","",_xlfn.MAXIFS('Cobranças'!$I$2:$I$301,'Cobranças'!$A$2:$A$301,A141))</f>
        <v/>
      </c>
    </row>
    <row r="142">
      <c r="D142" s="3">
        <f>IF(A142="","",SUMIFS('Cobranças'!$H$2:$H$301,'Cobranças'!$A$2:$A$301,A142))</f>
        <v/>
      </c>
      <c r="E142">
        <f>IF(A142="","",IF(COUNTIFS('Cobranças'!$A$2:$A$301,A142,'Cobranças'!$K$2:$K$301,"Vencido")&gt;0,"vencido","activo"))</f>
        <v/>
      </c>
      <c r="F142" s="3">
        <f>IF(A142="","",SUMIFS('Cobranças'!$H$2:$H$301,'Cobranças'!$A$2:$A$301,A142,'Cobranças'!$K$2:$K$301,"Vencido"))</f>
        <v/>
      </c>
      <c r="G142" s="4">
        <f>IF(A142="","",_xlfn.MAXIFS('Cobranças'!$I$2:$I$301,'Cobranças'!$A$2:$A$301,A142))</f>
        <v/>
      </c>
    </row>
    <row r="143">
      <c r="D143" s="3">
        <f>IF(A143="","",SUMIFS('Cobranças'!$H$2:$H$301,'Cobranças'!$A$2:$A$301,A143))</f>
        <v/>
      </c>
      <c r="E143">
        <f>IF(A143="","",IF(COUNTIFS('Cobranças'!$A$2:$A$301,A143,'Cobranças'!$K$2:$K$301,"Vencido")&gt;0,"vencido","activo"))</f>
        <v/>
      </c>
      <c r="F143" s="3">
        <f>IF(A143="","",SUMIFS('Cobranças'!$H$2:$H$301,'Cobranças'!$A$2:$A$301,A143,'Cobranças'!$K$2:$K$301,"Vencido"))</f>
        <v/>
      </c>
      <c r="G143" s="4">
        <f>IF(A143="","",_xlfn.MAXIFS('Cobranças'!$I$2:$I$301,'Cobranças'!$A$2:$A$301,A143))</f>
        <v/>
      </c>
    </row>
    <row r="144">
      <c r="D144" s="3">
        <f>IF(A144="","",SUMIFS('Cobranças'!$H$2:$H$301,'Cobranças'!$A$2:$A$301,A144))</f>
        <v/>
      </c>
      <c r="E144">
        <f>IF(A144="","",IF(COUNTIFS('Cobranças'!$A$2:$A$301,A144,'Cobranças'!$K$2:$K$301,"Vencido")&gt;0,"vencido","activo"))</f>
        <v/>
      </c>
      <c r="F144" s="3">
        <f>IF(A144="","",SUMIFS('Cobranças'!$H$2:$H$301,'Cobranças'!$A$2:$A$301,A144,'Cobranças'!$K$2:$K$301,"Vencido"))</f>
        <v/>
      </c>
      <c r="G144" s="4">
        <f>IF(A144="","",_xlfn.MAXIFS('Cobranças'!$I$2:$I$301,'Cobranças'!$A$2:$A$301,A144))</f>
        <v/>
      </c>
    </row>
    <row r="145">
      <c r="D145" s="3">
        <f>IF(A145="","",SUMIFS('Cobranças'!$H$2:$H$301,'Cobranças'!$A$2:$A$301,A145))</f>
        <v/>
      </c>
      <c r="E145">
        <f>IF(A145="","",IF(COUNTIFS('Cobranças'!$A$2:$A$301,A145,'Cobranças'!$K$2:$K$301,"Vencido")&gt;0,"vencido","activo"))</f>
        <v/>
      </c>
      <c r="F145" s="3">
        <f>IF(A145="","",SUMIFS('Cobranças'!$H$2:$H$301,'Cobranças'!$A$2:$A$301,A145,'Cobranças'!$K$2:$K$301,"Vencido"))</f>
        <v/>
      </c>
      <c r="G145" s="4">
        <f>IF(A145="","",_xlfn.MAXIFS('Cobranças'!$I$2:$I$301,'Cobranças'!$A$2:$A$301,A145))</f>
        <v/>
      </c>
    </row>
    <row r="146">
      <c r="D146" s="3">
        <f>IF(A146="","",SUMIFS('Cobranças'!$H$2:$H$301,'Cobranças'!$A$2:$A$301,A146))</f>
        <v/>
      </c>
      <c r="E146">
        <f>IF(A146="","",IF(COUNTIFS('Cobranças'!$A$2:$A$301,A146,'Cobranças'!$K$2:$K$301,"Vencido")&gt;0,"vencido","activo"))</f>
        <v/>
      </c>
      <c r="F146" s="3">
        <f>IF(A146="","",SUMIFS('Cobranças'!$H$2:$H$301,'Cobranças'!$A$2:$A$301,A146,'Cobranças'!$K$2:$K$301,"Vencido"))</f>
        <v/>
      </c>
      <c r="G146" s="4">
        <f>IF(A146="","",_xlfn.MAXIFS('Cobranças'!$I$2:$I$301,'Cobranças'!$A$2:$A$301,A146))</f>
        <v/>
      </c>
    </row>
    <row r="147">
      <c r="D147" s="3">
        <f>IF(A147="","",SUMIFS('Cobranças'!$H$2:$H$301,'Cobranças'!$A$2:$A$301,A147))</f>
        <v/>
      </c>
      <c r="E147">
        <f>IF(A147="","",IF(COUNTIFS('Cobranças'!$A$2:$A$301,A147,'Cobranças'!$K$2:$K$301,"Vencido")&gt;0,"vencido","activo"))</f>
        <v/>
      </c>
      <c r="F147" s="3">
        <f>IF(A147="","",SUMIFS('Cobranças'!$H$2:$H$301,'Cobranças'!$A$2:$A$301,A147,'Cobranças'!$K$2:$K$301,"Vencido"))</f>
        <v/>
      </c>
      <c r="G147" s="4">
        <f>IF(A147="","",_xlfn.MAXIFS('Cobranças'!$I$2:$I$301,'Cobranças'!$A$2:$A$301,A147))</f>
        <v/>
      </c>
    </row>
    <row r="148">
      <c r="D148" s="3">
        <f>IF(A148="","",SUMIFS('Cobranças'!$H$2:$H$301,'Cobranças'!$A$2:$A$301,A148))</f>
        <v/>
      </c>
      <c r="E148">
        <f>IF(A148="","",IF(COUNTIFS('Cobranças'!$A$2:$A$301,A148,'Cobranças'!$K$2:$K$301,"Vencido")&gt;0,"vencido","activo"))</f>
        <v/>
      </c>
      <c r="F148" s="3">
        <f>IF(A148="","",SUMIFS('Cobranças'!$H$2:$H$301,'Cobranças'!$A$2:$A$301,A148,'Cobranças'!$K$2:$K$301,"Vencido"))</f>
        <v/>
      </c>
      <c r="G148" s="4">
        <f>IF(A148="","",_xlfn.MAXIFS('Cobranças'!$I$2:$I$301,'Cobranças'!$A$2:$A$301,A148))</f>
        <v/>
      </c>
    </row>
    <row r="149">
      <c r="D149" s="3">
        <f>IF(A149="","",SUMIFS('Cobranças'!$H$2:$H$301,'Cobranças'!$A$2:$A$301,A149))</f>
        <v/>
      </c>
      <c r="E149">
        <f>IF(A149="","",IF(COUNTIFS('Cobranças'!$A$2:$A$301,A149,'Cobranças'!$K$2:$K$301,"Vencido")&gt;0,"vencido","activo"))</f>
        <v/>
      </c>
      <c r="F149" s="3">
        <f>IF(A149="","",SUMIFS('Cobranças'!$H$2:$H$301,'Cobranças'!$A$2:$A$301,A149,'Cobranças'!$K$2:$K$301,"Vencido"))</f>
        <v/>
      </c>
      <c r="G149" s="4">
        <f>IF(A149="","",_xlfn.MAXIFS('Cobranças'!$I$2:$I$301,'Cobranças'!$A$2:$A$301,A149))</f>
        <v/>
      </c>
    </row>
    <row r="150">
      <c r="D150" s="3">
        <f>IF(A150="","",SUMIFS('Cobranças'!$H$2:$H$301,'Cobranças'!$A$2:$A$301,A150))</f>
        <v/>
      </c>
      <c r="E150">
        <f>IF(A150="","",IF(COUNTIFS('Cobranças'!$A$2:$A$301,A150,'Cobranças'!$K$2:$K$301,"Vencido")&gt;0,"vencido","activo"))</f>
        <v/>
      </c>
      <c r="F150" s="3">
        <f>IF(A150="","",SUMIFS('Cobranças'!$H$2:$H$301,'Cobranças'!$A$2:$A$301,A150,'Cobranças'!$K$2:$K$301,"Vencido"))</f>
        <v/>
      </c>
      <c r="G150" s="4">
        <f>IF(A150="","",_xlfn.MAXIFS('Cobranças'!$I$2:$I$301,'Cobranças'!$A$2:$A$301,A150))</f>
        <v/>
      </c>
    </row>
    <row r="151">
      <c r="D151" s="3">
        <f>IF(A151="","",SUMIFS('Cobranças'!$H$2:$H$301,'Cobranças'!$A$2:$A$301,A151))</f>
        <v/>
      </c>
      <c r="E151">
        <f>IF(A151="","",IF(COUNTIFS('Cobranças'!$A$2:$A$301,A151,'Cobranças'!$K$2:$K$301,"Vencido")&gt;0,"vencido","activo"))</f>
        <v/>
      </c>
      <c r="F151" s="3">
        <f>IF(A151="","",SUMIFS('Cobranças'!$H$2:$H$301,'Cobranças'!$A$2:$A$301,A151,'Cobranças'!$K$2:$K$301,"Vencido"))</f>
        <v/>
      </c>
      <c r="G151" s="4">
        <f>IF(A151="","",_xlfn.MAXIFS('Cobranças'!$I$2:$I$301,'Cobranças'!$A$2:$A$301,A151))</f>
        <v/>
      </c>
    </row>
    <row r="152">
      <c r="D152" s="3">
        <f>IF(A152="","",SUMIFS('Cobranças'!$H$2:$H$301,'Cobranças'!$A$2:$A$301,A152))</f>
        <v/>
      </c>
      <c r="E152">
        <f>IF(A152="","",IF(COUNTIFS('Cobranças'!$A$2:$A$301,A152,'Cobranças'!$K$2:$K$301,"Vencido")&gt;0,"vencido","activo"))</f>
        <v/>
      </c>
      <c r="F152" s="3">
        <f>IF(A152="","",SUMIFS('Cobranças'!$H$2:$H$301,'Cobranças'!$A$2:$A$301,A152,'Cobranças'!$K$2:$K$301,"Vencido"))</f>
        <v/>
      </c>
      <c r="G152" s="4">
        <f>IF(A152="","",_xlfn.MAXIFS('Cobranças'!$I$2:$I$301,'Cobranças'!$A$2:$A$301,A152))</f>
        <v/>
      </c>
    </row>
    <row r="153">
      <c r="D153" s="3">
        <f>IF(A153="","",SUMIFS('Cobranças'!$H$2:$H$301,'Cobranças'!$A$2:$A$301,A153))</f>
        <v/>
      </c>
      <c r="E153">
        <f>IF(A153="","",IF(COUNTIFS('Cobranças'!$A$2:$A$301,A153,'Cobranças'!$K$2:$K$301,"Vencido")&gt;0,"vencido","activo"))</f>
        <v/>
      </c>
      <c r="F153" s="3">
        <f>IF(A153="","",SUMIFS('Cobranças'!$H$2:$H$301,'Cobranças'!$A$2:$A$301,A153,'Cobranças'!$K$2:$K$301,"Vencido"))</f>
        <v/>
      </c>
      <c r="G153" s="4">
        <f>IF(A153="","",_xlfn.MAXIFS('Cobranças'!$I$2:$I$301,'Cobranças'!$A$2:$A$301,A153))</f>
        <v/>
      </c>
    </row>
    <row r="154">
      <c r="D154" s="3">
        <f>IF(A154="","",SUMIFS('Cobranças'!$H$2:$H$301,'Cobranças'!$A$2:$A$301,A154))</f>
        <v/>
      </c>
      <c r="E154">
        <f>IF(A154="","",IF(COUNTIFS('Cobranças'!$A$2:$A$301,A154,'Cobranças'!$K$2:$K$301,"Vencido")&gt;0,"vencido","activo"))</f>
        <v/>
      </c>
      <c r="F154" s="3">
        <f>IF(A154="","",SUMIFS('Cobranças'!$H$2:$H$301,'Cobranças'!$A$2:$A$301,A154,'Cobranças'!$K$2:$K$301,"Vencido"))</f>
        <v/>
      </c>
      <c r="G154" s="4">
        <f>IF(A154="","",_xlfn.MAXIFS('Cobranças'!$I$2:$I$301,'Cobranças'!$A$2:$A$301,A154))</f>
        <v/>
      </c>
    </row>
    <row r="155">
      <c r="D155" s="3">
        <f>IF(A155="","",SUMIFS('Cobranças'!$H$2:$H$301,'Cobranças'!$A$2:$A$301,A155))</f>
        <v/>
      </c>
      <c r="E155">
        <f>IF(A155="","",IF(COUNTIFS('Cobranças'!$A$2:$A$301,A155,'Cobranças'!$K$2:$K$301,"Vencido")&gt;0,"vencido","activo"))</f>
        <v/>
      </c>
      <c r="F155" s="3">
        <f>IF(A155="","",SUMIFS('Cobranças'!$H$2:$H$301,'Cobranças'!$A$2:$A$301,A155,'Cobranças'!$K$2:$K$301,"Vencido"))</f>
        <v/>
      </c>
      <c r="G155" s="4">
        <f>IF(A155="","",_xlfn.MAXIFS('Cobranças'!$I$2:$I$301,'Cobranças'!$A$2:$A$301,A155))</f>
        <v/>
      </c>
    </row>
    <row r="156">
      <c r="D156" s="3">
        <f>IF(A156="","",SUMIFS('Cobranças'!$H$2:$H$301,'Cobranças'!$A$2:$A$301,A156))</f>
        <v/>
      </c>
      <c r="E156">
        <f>IF(A156="","",IF(COUNTIFS('Cobranças'!$A$2:$A$301,A156,'Cobranças'!$K$2:$K$301,"Vencido")&gt;0,"vencido","activo"))</f>
        <v/>
      </c>
      <c r="F156" s="3">
        <f>IF(A156="","",SUMIFS('Cobranças'!$H$2:$H$301,'Cobranças'!$A$2:$A$301,A156,'Cobranças'!$K$2:$K$301,"Vencido"))</f>
        <v/>
      </c>
      <c r="G156" s="4">
        <f>IF(A156="","",_xlfn.MAXIFS('Cobranças'!$I$2:$I$301,'Cobranças'!$A$2:$A$301,A156))</f>
        <v/>
      </c>
    </row>
    <row r="157">
      <c r="D157" s="3">
        <f>IF(A157="","",SUMIFS('Cobranças'!$H$2:$H$301,'Cobranças'!$A$2:$A$301,A157))</f>
        <v/>
      </c>
      <c r="E157">
        <f>IF(A157="","",IF(COUNTIFS('Cobranças'!$A$2:$A$301,A157,'Cobranças'!$K$2:$K$301,"Vencido")&gt;0,"vencido","activo"))</f>
        <v/>
      </c>
      <c r="F157" s="3">
        <f>IF(A157="","",SUMIFS('Cobranças'!$H$2:$H$301,'Cobranças'!$A$2:$A$301,A157,'Cobranças'!$K$2:$K$301,"Vencido"))</f>
        <v/>
      </c>
      <c r="G157" s="4">
        <f>IF(A157="","",_xlfn.MAXIFS('Cobranças'!$I$2:$I$301,'Cobranças'!$A$2:$A$301,A157))</f>
        <v/>
      </c>
    </row>
    <row r="158">
      <c r="D158" s="3">
        <f>IF(A158="","",SUMIFS('Cobranças'!$H$2:$H$301,'Cobranças'!$A$2:$A$301,A158))</f>
        <v/>
      </c>
      <c r="E158">
        <f>IF(A158="","",IF(COUNTIFS('Cobranças'!$A$2:$A$301,A158,'Cobranças'!$K$2:$K$301,"Vencido")&gt;0,"vencido","activo"))</f>
        <v/>
      </c>
      <c r="F158" s="3">
        <f>IF(A158="","",SUMIFS('Cobranças'!$H$2:$H$301,'Cobranças'!$A$2:$A$301,A158,'Cobranças'!$K$2:$K$301,"Vencido"))</f>
        <v/>
      </c>
      <c r="G158" s="4">
        <f>IF(A158="","",_xlfn.MAXIFS('Cobranças'!$I$2:$I$301,'Cobranças'!$A$2:$A$301,A158))</f>
        <v/>
      </c>
    </row>
    <row r="159">
      <c r="D159" s="3">
        <f>IF(A159="","",SUMIFS('Cobranças'!$H$2:$H$301,'Cobranças'!$A$2:$A$301,A159))</f>
        <v/>
      </c>
      <c r="E159">
        <f>IF(A159="","",IF(COUNTIFS('Cobranças'!$A$2:$A$301,A159,'Cobranças'!$K$2:$K$301,"Vencido")&gt;0,"vencido","activo"))</f>
        <v/>
      </c>
      <c r="F159" s="3">
        <f>IF(A159="","",SUMIFS('Cobranças'!$H$2:$H$301,'Cobranças'!$A$2:$A$301,A159,'Cobranças'!$K$2:$K$301,"Vencido"))</f>
        <v/>
      </c>
      <c r="G159" s="4">
        <f>IF(A159="","",_xlfn.MAXIFS('Cobranças'!$I$2:$I$301,'Cobranças'!$A$2:$A$301,A159))</f>
        <v/>
      </c>
    </row>
    <row r="160">
      <c r="D160" s="3">
        <f>IF(A160="","",SUMIFS('Cobranças'!$H$2:$H$301,'Cobranças'!$A$2:$A$301,A160))</f>
        <v/>
      </c>
      <c r="E160">
        <f>IF(A160="","",IF(COUNTIFS('Cobranças'!$A$2:$A$301,A160,'Cobranças'!$K$2:$K$301,"Vencido")&gt;0,"vencido","activo"))</f>
        <v/>
      </c>
      <c r="F160" s="3">
        <f>IF(A160="","",SUMIFS('Cobranças'!$H$2:$H$301,'Cobranças'!$A$2:$A$301,A160,'Cobranças'!$K$2:$K$301,"Vencido"))</f>
        <v/>
      </c>
      <c r="G160" s="4">
        <f>IF(A160="","",_xlfn.MAXIFS('Cobranças'!$I$2:$I$301,'Cobranças'!$A$2:$A$301,A160))</f>
        <v/>
      </c>
    </row>
    <row r="161">
      <c r="D161" s="3">
        <f>IF(A161="","",SUMIFS('Cobranças'!$H$2:$H$301,'Cobranças'!$A$2:$A$301,A161))</f>
        <v/>
      </c>
      <c r="E161">
        <f>IF(A161="","",IF(COUNTIFS('Cobranças'!$A$2:$A$301,A161,'Cobranças'!$K$2:$K$301,"Vencido")&gt;0,"vencido","activo"))</f>
        <v/>
      </c>
      <c r="F161" s="3">
        <f>IF(A161="","",SUMIFS('Cobranças'!$H$2:$H$301,'Cobranças'!$A$2:$A$301,A161,'Cobranças'!$K$2:$K$301,"Vencido"))</f>
        <v/>
      </c>
      <c r="G161" s="4">
        <f>IF(A161="","",_xlfn.MAXIFS('Cobranças'!$I$2:$I$301,'Cobranças'!$A$2:$A$301,A161))</f>
        <v/>
      </c>
    </row>
    <row r="162">
      <c r="D162" s="3">
        <f>IF(A162="","",SUMIFS('Cobranças'!$H$2:$H$301,'Cobranças'!$A$2:$A$301,A162))</f>
        <v/>
      </c>
      <c r="E162">
        <f>IF(A162="","",IF(COUNTIFS('Cobranças'!$A$2:$A$301,A162,'Cobranças'!$K$2:$K$301,"Vencido")&gt;0,"vencido","activo"))</f>
        <v/>
      </c>
      <c r="F162" s="3">
        <f>IF(A162="","",SUMIFS('Cobranças'!$H$2:$H$301,'Cobranças'!$A$2:$A$301,A162,'Cobranças'!$K$2:$K$301,"Vencido"))</f>
        <v/>
      </c>
      <c r="G162" s="4">
        <f>IF(A162="","",_xlfn.MAXIFS('Cobranças'!$I$2:$I$301,'Cobranças'!$A$2:$A$301,A162))</f>
        <v/>
      </c>
    </row>
    <row r="163">
      <c r="D163" s="3">
        <f>IF(A163="","",SUMIFS('Cobranças'!$H$2:$H$301,'Cobranças'!$A$2:$A$301,A163))</f>
        <v/>
      </c>
      <c r="E163">
        <f>IF(A163="","",IF(COUNTIFS('Cobranças'!$A$2:$A$301,A163,'Cobranças'!$K$2:$K$301,"Vencido")&gt;0,"vencido","activo"))</f>
        <v/>
      </c>
      <c r="F163" s="3">
        <f>IF(A163="","",SUMIFS('Cobranças'!$H$2:$H$301,'Cobranças'!$A$2:$A$301,A163,'Cobranças'!$K$2:$K$301,"Vencido"))</f>
        <v/>
      </c>
      <c r="G163" s="4">
        <f>IF(A163="","",_xlfn.MAXIFS('Cobranças'!$I$2:$I$301,'Cobranças'!$A$2:$A$301,A163))</f>
        <v/>
      </c>
    </row>
    <row r="164">
      <c r="D164" s="3">
        <f>IF(A164="","",SUMIFS('Cobranças'!$H$2:$H$301,'Cobranças'!$A$2:$A$301,A164))</f>
        <v/>
      </c>
      <c r="E164">
        <f>IF(A164="","",IF(COUNTIFS('Cobranças'!$A$2:$A$301,A164,'Cobranças'!$K$2:$K$301,"Vencido")&gt;0,"vencido","activo"))</f>
        <v/>
      </c>
      <c r="F164" s="3">
        <f>IF(A164="","",SUMIFS('Cobranças'!$H$2:$H$301,'Cobranças'!$A$2:$A$301,A164,'Cobranças'!$K$2:$K$301,"Vencido"))</f>
        <v/>
      </c>
      <c r="G164" s="4">
        <f>IF(A164="","",_xlfn.MAXIFS('Cobranças'!$I$2:$I$301,'Cobranças'!$A$2:$A$301,A164))</f>
        <v/>
      </c>
    </row>
    <row r="165">
      <c r="D165" s="3">
        <f>IF(A165="","",SUMIFS('Cobranças'!$H$2:$H$301,'Cobranças'!$A$2:$A$301,A165))</f>
        <v/>
      </c>
      <c r="E165">
        <f>IF(A165="","",IF(COUNTIFS('Cobranças'!$A$2:$A$301,A165,'Cobranças'!$K$2:$K$301,"Vencido")&gt;0,"vencido","activo"))</f>
        <v/>
      </c>
      <c r="F165" s="3">
        <f>IF(A165="","",SUMIFS('Cobranças'!$H$2:$H$301,'Cobranças'!$A$2:$A$301,A165,'Cobranças'!$K$2:$K$301,"Vencido"))</f>
        <v/>
      </c>
      <c r="G165" s="4">
        <f>IF(A165="","",_xlfn.MAXIFS('Cobranças'!$I$2:$I$301,'Cobranças'!$A$2:$A$301,A165))</f>
        <v/>
      </c>
    </row>
    <row r="166">
      <c r="D166" s="3">
        <f>IF(A166="","",SUMIFS('Cobranças'!$H$2:$H$301,'Cobranças'!$A$2:$A$301,A166))</f>
        <v/>
      </c>
      <c r="E166">
        <f>IF(A166="","",IF(COUNTIFS('Cobranças'!$A$2:$A$301,A166,'Cobranças'!$K$2:$K$301,"Vencido")&gt;0,"vencido","activo"))</f>
        <v/>
      </c>
      <c r="F166" s="3">
        <f>IF(A166="","",SUMIFS('Cobranças'!$H$2:$H$301,'Cobranças'!$A$2:$A$301,A166,'Cobranças'!$K$2:$K$301,"Vencido"))</f>
        <v/>
      </c>
      <c r="G166" s="4">
        <f>IF(A166="","",_xlfn.MAXIFS('Cobranças'!$I$2:$I$301,'Cobranças'!$A$2:$A$301,A166))</f>
        <v/>
      </c>
    </row>
    <row r="167">
      <c r="D167" s="3">
        <f>IF(A167="","",SUMIFS('Cobranças'!$H$2:$H$301,'Cobranças'!$A$2:$A$301,A167))</f>
        <v/>
      </c>
      <c r="E167">
        <f>IF(A167="","",IF(COUNTIFS('Cobranças'!$A$2:$A$301,A167,'Cobranças'!$K$2:$K$301,"Vencido")&gt;0,"vencido","activo"))</f>
        <v/>
      </c>
      <c r="F167" s="3">
        <f>IF(A167="","",SUMIFS('Cobranças'!$H$2:$H$301,'Cobranças'!$A$2:$A$301,A167,'Cobranças'!$K$2:$K$301,"Vencido"))</f>
        <v/>
      </c>
      <c r="G167" s="4">
        <f>IF(A167="","",_xlfn.MAXIFS('Cobranças'!$I$2:$I$301,'Cobranças'!$A$2:$A$301,A167))</f>
        <v/>
      </c>
    </row>
    <row r="168">
      <c r="D168" s="3">
        <f>IF(A168="","",SUMIFS('Cobranças'!$H$2:$H$301,'Cobranças'!$A$2:$A$301,A168))</f>
        <v/>
      </c>
      <c r="E168">
        <f>IF(A168="","",IF(COUNTIFS('Cobranças'!$A$2:$A$301,A168,'Cobranças'!$K$2:$K$301,"Vencido")&gt;0,"vencido","activo"))</f>
        <v/>
      </c>
      <c r="F168" s="3">
        <f>IF(A168="","",SUMIFS('Cobranças'!$H$2:$H$301,'Cobranças'!$A$2:$A$301,A168,'Cobranças'!$K$2:$K$301,"Vencido"))</f>
        <v/>
      </c>
      <c r="G168" s="4">
        <f>IF(A168="","",_xlfn.MAXIFS('Cobranças'!$I$2:$I$301,'Cobranças'!$A$2:$A$301,A168))</f>
        <v/>
      </c>
    </row>
    <row r="169">
      <c r="D169" s="3">
        <f>IF(A169="","",SUMIFS('Cobranças'!$H$2:$H$301,'Cobranças'!$A$2:$A$301,A169))</f>
        <v/>
      </c>
      <c r="E169">
        <f>IF(A169="","",IF(COUNTIFS('Cobranças'!$A$2:$A$301,A169,'Cobranças'!$K$2:$K$301,"Vencido")&gt;0,"vencido","activo"))</f>
        <v/>
      </c>
      <c r="F169" s="3">
        <f>IF(A169="","",SUMIFS('Cobranças'!$H$2:$H$301,'Cobranças'!$A$2:$A$301,A169,'Cobranças'!$K$2:$K$301,"Vencido"))</f>
        <v/>
      </c>
      <c r="G169" s="4">
        <f>IF(A169="","",_xlfn.MAXIFS('Cobranças'!$I$2:$I$301,'Cobranças'!$A$2:$A$301,A169))</f>
        <v/>
      </c>
    </row>
    <row r="170">
      <c r="D170" s="3">
        <f>IF(A170="","",SUMIFS('Cobranças'!$H$2:$H$301,'Cobranças'!$A$2:$A$301,A170))</f>
        <v/>
      </c>
      <c r="E170">
        <f>IF(A170="","",IF(COUNTIFS('Cobranças'!$A$2:$A$301,A170,'Cobranças'!$K$2:$K$301,"Vencido")&gt;0,"vencido","activo"))</f>
        <v/>
      </c>
      <c r="F170" s="3">
        <f>IF(A170="","",SUMIFS('Cobranças'!$H$2:$H$301,'Cobranças'!$A$2:$A$301,A170,'Cobranças'!$K$2:$K$301,"Vencido"))</f>
        <v/>
      </c>
      <c r="G170" s="4">
        <f>IF(A170="","",_xlfn.MAXIFS('Cobranças'!$I$2:$I$301,'Cobranças'!$A$2:$A$301,A170))</f>
        <v/>
      </c>
    </row>
    <row r="171">
      <c r="D171" s="3">
        <f>IF(A171="","",SUMIFS('Cobranças'!$H$2:$H$301,'Cobranças'!$A$2:$A$301,A171))</f>
        <v/>
      </c>
      <c r="E171">
        <f>IF(A171="","",IF(COUNTIFS('Cobranças'!$A$2:$A$301,A171,'Cobranças'!$K$2:$K$301,"Vencido")&gt;0,"vencido","activo"))</f>
        <v/>
      </c>
      <c r="F171" s="3">
        <f>IF(A171="","",SUMIFS('Cobranças'!$H$2:$H$301,'Cobranças'!$A$2:$A$301,A171,'Cobranças'!$K$2:$K$301,"Vencido"))</f>
        <v/>
      </c>
      <c r="G171" s="4">
        <f>IF(A171="","",_xlfn.MAXIFS('Cobranças'!$I$2:$I$301,'Cobranças'!$A$2:$A$301,A171))</f>
        <v/>
      </c>
    </row>
    <row r="172">
      <c r="D172" s="3">
        <f>IF(A172="","",SUMIFS('Cobranças'!$H$2:$H$301,'Cobranças'!$A$2:$A$301,A172))</f>
        <v/>
      </c>
      <c r="E172">
        <f>IF(A172="","",IF(COUNTIFS('Cobranças'!$A$2:$A$301,A172,'Cobranças'!$K$2:$K$301,"Vencido")&gt;0,"vencido","activo"))</f>
        <v/>
      </c>
      <c r="F172" s="3">
        <f>IF(A172="","",SUMIFS('Cobranças'!$H$2:$H$301,'Cobranças'!$A$2:$A$301,A172,'Cobranças'!$K$2:$K$301,"Vencido"))</f>
        <v/>
      </c>
      <c r="G172" s="4">
        <f>IF(A172="","",_xlfn.MAXIFS('Cobranças'!$I$2:$I$301,'Cobranças'!$A$2:$A$301,A172))</f>
        <v/>
      </c>
    </row>
    <row r="173">
      <c r="D173" s="3">
        <f>IF(A173="","",SUMIFS('Cobranças'!$H$2:$H$301,'Cobranças'!$A$2:$A$301,A173))</f>
        <v/>
      </c>
      <c r="E173">
        <f>IF(A173="","",IF(COUNTIFS('Cobranças'!$A$2:$A$301,A173,'Cobranças'!$K$2:$K$301,"Vencido")&gt;0,"vencido","activo"))</f>
        <v/>
      </c>
      <c r="F173" s="3">
        <f>IF(A173="","",SUMIFS('Cobranças'!$H$2:$H$301,'Cobranças'!$A$2:$A$301,A173,'Cobranças'!$K$2:$K$301,"Vencido"))</f>
        <v/>
      </c>
      <c r="G173" s="4">
        <f>IF(A173="","",_xlfn.MAXIFS('Cobranças'!$I$2:$I$301,'Cobranças'!$A$2:$A$301,A173))</f>
        <v/>
      </c>
    </row>
    <row r="174">
      <c r="D174" s="3">
        <f>IF(A174="","",SUMIFS('Cobranças'!$H$2:$H$301,'Cobranças'!$A$2:$A$301,A174))</f>
        <v/>
      </c>
      <c r="E174">
        <f>IF(A174="","",IF(COUNTIFS('Cobranças'!$A$2:$A$301,A174,'Cobranças'!$K$2:$K$301,"Vencido")&gt;0,"vencido","activo"))</f>
        <v/>
      </c>
      <c r="F174" s="3">
        <f>IF(A174="","",SUMIFS('Cobranças'!$H$2:$H$301,'Cobranças'!$A$2:$A$301,A174,'Cobranças'!$K$2:$K$301,"Vencido"))</f>
        <v/>
      </c>
      <c r="G174" s="4">
        <f>IF(A174="","",_xlfn.MAXIFS('Cobranças'!$I$2:$I$301,'Cobranças'!$A$2:$A$301,A174))</f>
        <v/>
      </c>
    </row>
    <row r="175">
      <c r="D175" s="3">
        <f>IF(A175="","",SUMIFS('Cobranças'!$H$2:$H$301,'Cobranças'!$A$2:$A$301,A175))</f>
        <v/>
      </c>
      <c r="E175">
        <f>IF(A175="","",IF(COUNTIFS('Cobranças'!$A$2:$A$301,A175,'Cobranças'!$K$2:$K$301,"Vencido")&gt;0,"vencido","activo"))</f>
        <v/>
      </c>
      <c r="F175" s="3">
        <f>IF(A175="","",SUMIFS('Cobranças'!$H$2:$H$301,'Cobranças'!$A$2:$A$301,A175,'Cobranças'!$K$2:$K$301,"Vencido"))</f>
        <v/>
      </c>
      <c r="G175" s="4">
        <f>IF(A175="","",_xlfn.MAXIFS('Cobranças'!$I$2:$I$301,'Cobranças'!$A$2:$A$301,A175))</f>
        <v/>
      </c>
    </row>
    <row r="176">
      <c r="D176" s="3">
        <f>IF(A176="","",SUMIFS('Cobranças'!$H$2:$H$301,'Cobranças'!$A$2:$A$301,A176))</f>
        <v/>
      </c>
      <c r="E176">
        <f>IF(A176="","",IF(COUNTIFS('Cobranças'!$A$2:$A$301,A176,'Cobranças'!$K$2:$K$301,"Vencido")&gt;0,"vencido","activo"))</f>
        <v/>
      </c>
      <c r="F176" s="3">
        <f>IF(A176="","",SUMIFS('Cobranças'!$H$2:$H$301,'Cobranças'!$A$2:$A$301,A176,'Cobranças'!$K$2:$K$301,"Vencido"))</f>
        <v/>
      </c>
      <c r="G176" s="4">
        <f>IF(A176="","",_xlfn.MAXIFS('Cobranças'!$I$2:$I$301,'Cobranças'!$A$2:$A$301,A176))</f>
        <v/>
      </c>
    </row>
    <row r="177">
      <c r="D177" s="3">
        <f>IF(A177="","",SUMIFS('Cobranças'!$H$2:$H$301,'Cobranças'!$A$2:$A$301,A177))</f>
        <v/>
      </c>
      <c r="E177">
        <f>IF(A177="","",IF(COUNTIFS('Cobranças'!$A$2:$A$301,A177,'Cobranças'!$K$2:$K$301,"Vencido")&gt;0,"vencido","activo"))</f>
        <v/>
      </c>
      <c r="F177" s="3">
        <f>IF(A177="","",SUMIFS('Cobranças'!$H$2:$H$301,'Cobranças'!$A$2:$A$301,A177,'Cobranças'!$K$2:$K$301,"Vencido"))</f>
        <v/>
      </c>
      <c r="G177" s="4">
        <f>IF(A177="","",_xlfn.MAXIFS('Cobranças'!$I$2:$I$301,'Cobranças'!$A$2:$A$301,A177))</f>
        <v/>
      </c>
    </row>
    <row r="178">
      <c r="D178" s="3">
        <f>IF(A178="","",SUMIFS('Cobranças'!$H$2:$H$301,'Cobranças'!$A$2:$A$301,A178))</f>
        <v/>
      </c>
      <c r="E178">
        <f>IF(A178="","",IF(COUNTIFS('Cobranças'!$A$2:$A$301,A178,'Cobranças'!$K$2:$K$301,"Vencido")&gt;0,"vencido","activo"))</f>
        <v/>
      </c>
      <c r="F178" s="3">
        <f>IF(A178="","",SUMIFS('Cobranças'!$H$2:$H$301,'Cobranças'!$A$2:$A$301,A178,'Cobranças'!$K$2:$K$301,"Vencido"))</f>
        <v/>
      </c>
      <c r="G178" s="4">
        <f>IF(A178="","",_xlfn.MAXIFS('Cobranças'!$I$2:$I$301,'Cobranças'!$A$2:$A$301,A178))</f>
        <v/>
      </c>
    </row>
    <row r="179">
      <c r="D179" s="3">
        <f>IF(A179="","",SUMIFS('Cobranças'!$H$2:$H$301,'Cobranças'!$A$2:$A$301,A179))</f>
        <v/>
      </c>
      <c r="E179">
        <f>IF(A179="","",IF(COUNTIFS('Cobranças'!$A$2:$A$301,A179,'Cobranças'!$K$2:$K$301,"Vencido")&gt;0,"vencido","activo"))</f>
        <v/>
      </c>
      <c r="F179" s="3">
        <f>IF(A179="","",SUMIFS('Cobranças'!$H$2:$H$301,'Cobranças'!$A$2:$A$301,A179,'Cobranças'!$K$2:$K$301,"Vencido"))</f>
        <v/>
      </c>
      <c r="G179" s="4">
        <f>IF(A179="","",_xlfn.MAXIFS('Cobranças'!$I$2:$I$301,'Cobranças'!$A$2:$A$301,A179))</f>
        <v/>
      </c>
    </row>
    <row r="180">
      <c r="D180" s="3">
        <f>IF(A180="","",SUMIFS('Cobranças'!$H$2:$H$301,'Cobranças'!$A$2:$A$301,A180))</f>
        <v/>
      </c>
      <c r="E180">
        <f>IF(A180="","",IF(COUNTIFS('Cobranças'!$A$2:$A$301,A180,'Cobranças'!$K$2:$K$301,"Vencido")&gt;0,"vencido","activo"))</f>
        <v/>
      </c>
      <c r="F180" s="3">
        <f>IF(A180="","",SUMIFS('Cobranças'!$H$2:$H$301,'Cobranças'!$A$2:$A$301,A180,'Cobranças'!$K$2:$K$301,"Vencido"))</f>
        <v/>
      </c>
      <c r="G180" s="4">
        <f>IF(A180="","",_xlfn.MAXIFS('Cobranças'!$I$2:$I$301,'Cobranças'!$A$2:$A$301,A180))</f>
        <v/>
      </c>
    </row>
    <row r="181">
      <c r="D181" s="3">
        <f>IF(A181="","",SUMIFS('Cobranças'!$H$2:$H$301,'Cobranças'!$A$2:$A$301,A181))</f>
        <v/>
      </c>
      <c r="E181">
        <f>IF(A181="","",IF(COUNTIFS('Cobranças'!$A$2:$A$301,A181,'Cobranças'!$K$2:$K$301,"Vencido")&gt;0,"vencido","activo"))</f>
        <v/>
      </c>
      <c r="F181" s="3">
        <f>IF(A181="","",SUMIFS('Cobranças'!$H$2:$H$301,'Cobranças'!$A$2:$A$301,A181,'Cobranças'!$K$2:$K$301,"Vencido"))</f>
        <v/>
      </c>
      <c r="G181" s="4">
        <f>IF(A181="","",_xlfn.MAXIFS('Cobranças'!$I$2:$I$301,'Cobranças'!$A$2:$A$301,A181))</f>
        <v/>
      </c>
    </row>
    <row r="182">
      <c r="D182" s="3">
        <f>IF(A182="","",SUMIFS('Cobranças'!$H$2:$H$301,'Cobranças'!$A$2:$A$301,A182))</f>
        <v/>
      </c>
      <c r="E182">
        <f>IF(A182="","",IF(COUNTIFS('Cobranças'!$A$2:$A$301,A182,'Cobranças'!$K$2:$K$301,"Vencido")&gt;0,"vencido","activo"))</f>
        <v/>
      </c>
      <c r="F182" s="3">
        <f>IF(A182="","",SUMIFS('Cobranças'!$H$2:$H$301,'Cobranças'!$A$2:$A$301,A182,'Cobranças'!$K$2:$K$301,"Vencido"))</f>
        <v/>
      </c>
      <c r="G182" s="4">
        <f>IF(A182="","",_xlfn.MAXIFS('Cobranças'!$I$2:$I$301,'Cobranças'!$A$2:$A$301,A182))</f>
        <v/>
      </c>
    </row>
    <row r="183">
      <c r="D183" s="3">
        <f>IF(A183="","",SUMIFS('Cobranças'!$H$2:$H$301,'Cobranças'!$A$2:$A$301,A183))</f>
        <v/>
      </c>
      <c r="E183">
        <f>IF(A183="","",IF(COUNTIFS('Cobranças'!$A$2:$A$301,A183,'Cobranças'!$K$2:$K$301,"Vencido")&gt;0,"vencido","activo"))</f>
        <v/>
      </c>
      <c r="F183" s="3">
        <f>IF(A183="","",SUMIFS('Cobranças'!$H$2:$H$301,'Cobranças'!$A$2:$A$301,A183,'Cobranças'!$K$2:$K$301,"Vencido"))</f>
        <v/>
      </c>
      <c r="G183" s="4">
        <f>IF(A183="","",_xlfn.MAXIFS('Cobranças'!$I$2:$I$301,'Cobranças'!$A$2:$A$301,A183))</f>
        <v/>
      </c>
    </row>
    <row r="184">
      <c r="D184" s="3">
        <f>IF(A184="","",SUMIFS('Cobranças'!$H$2:$H$301,'Cobranças'!$A$2:$A$301,A184))</f>
        <v/>
      </c>
      <c r="E184">
        <f>IF(A184="","",IF(COUNTIFS('Cobranças'!$A$2:$A$301,A184,'Cobranças'!$K$2:$K$301,"Vencido")&gt;0,"vencido","activo"))</f>
        <v/>
      </c>
      <c r="F184" s="3">
        <f>IF(A184="","",SUMIFS('Cobranças'!$H$2:$H$301,'Cobranças'!$A$2:$A$301,A184,'Cobranças'!$K$2:$K$301,"Vencido"))</f>
        <v/>
      </c>
      <c r="G184" s="4">
        <f>IF(A184="","",_xlfn.MAXIFS('Cobranças'!$I$2:$I$301,'Cobranças'!$A$2:$A$301,A184))</f>
        <v/>
      </c>
    </row>
    <row r="185">
      <c r="D185" s="3">
        <f>IF(A185="","",SUMIFS('Cobranças'!$H$2:$H$301,'Cobranças'!$A$2:$A$301,A185))</f>
        <v/>
      </c>
      <c r="E185">
        <f>IF(A185="","",IF(COUNTIFS('Cobranças'!$A$2:$A$301,A185,'Cobranças'!$K$2:$K$301,"Vencido")&gt;0,"vencido","activo"))</f>
        <v/>
      </c>
      <c r="F185" s="3">
        <f>IF(A185="","",SUMIFS('Cobranças'!$H$2:$H$301,'Cobranças'!$A$2:$A$301,A185,'Cobranças'!$K$2:$K$301,"Vencido"))</f>
        <v/>
      </c>
      <c r="G185" s="4">
        <f>IF(A185="","",_xlfn.MAXIFS('Cobranças'!$I$2:$I$301,'Cobranças'!$A$2:$A$301,A185))</f>
        <v/>
      </c>
    </row>
    <row r="186">
      <c r="D186" s="3">
        <f>IF(A186="","",SUMIFS('Cobranças'!$H$2:$H$301,'Cobranças'!$A$2:$A$301,A186))</f>
        <v/>
      </c>
      <c r="E186">
        <f>IF(A186="","",IF(COUNTIFS('Cobranças'!$A$2:$A$301,A186,'Cobranças'!$K$2:$K$301,"Vencido")&gt;0,"vencido","activo"))</f>
        <v/>
      </c>
      <c r="F186" s="3">
        <f>IF(A186="","",SUMIFS('Cobranças'!$H$2:$H$301,'Cobranças'!$A$2:$A$301,A186,'Cobranças'!$K$2:$K$301,"Vencido"))</f>
        <v/>
      </c>
      <c r="G186" s="4">
        <f>IF(A186="","",_xlfn.MAXIFS('Cobranças'!$I$2:$I$301,'Cobranças'!$A$2:$A$301,A186))</f>
        <v/>
      </c>
    </row>
    <row r="187">
      <c r="D187" s="3">
        <f>IF(A187="","",SUMIFS('Cobranças'!$H$2:$H$301,'Cobranças'!$A$2:$A$301,A187))</f>
        <v/>
      </c>
      <c r="E187">
        <f>IF(A187="","",IF(COUNTIFS('Cobranças'!$A$2:$A$301,A187,'Cobranças'!$K$2:$K$301,"Vencido")&gt;0,"vencido","activo"))</f>
        <v/>
      </c>
      <c r="F187" s="3">
        <f>IF(A187="","",SUMIFS('Cobranças'!$H$2:$H$301,'Cobranças'!$A$2:$A$301,A187,'Cobranças'!$K$2:$K$301,"Vencido"))</f>
        <v/>
      </c>
      <c r="G187" s="4">
        <f>IF(A187="","",_xlfn.MAXIFS('Cobranças'!$I$2:$I$301,'Cobranças'!$A$2:$A$301,A187))</f>
        <v/>
      </c>
    </row>
    <row r="188">
      <c r="D188" s="3">
        <f>IF(A188="","",SUMIFS('Cobranças'!$H$2:$H$301,'Cobranças'!$A$2:$A$301,A188))</f>
        <v/>
      </c>
      <c r="E188">
        <f>IF(A188="","",IF(COUNTIFS('Cobranças'!$A$2:$A$301,A188,'Cobranças'!$K$2:$K$301,"Vencido")&gt;0,"vencido","activo"))</f>
        <v/>
      </c>
      <c r="F188" s="3">
        <f>IF(A188="","",SUMIFS('Cobranças'!$H$2:$H$301,'Cobranças'!$A$2:$A$301,A188,'Cobranças'!$K$2:$K$301,"Vencido"))</f>
        <v/>
      </c>
      <c r="G188" s="4">
        <f>IF(A188="","",_xlfn.MAXIFS('Cobranças'!$I$2:$I$301,'Cobranças'!$A$2:$A$301,A188))</f>
        <v/>
      </c>
    </row>
    <row r="189">
      <c r="D189" s="3">
        <f>IF(A189="","",SUMIFS('Cobranças'!$H$2:$H$301,'Cobranças'!$A$2:$A$301,A189))</f>
        <v/>
      </c>
      <c r="E189">
        <f>IF(A189="","",IF(COUNTIFS('Cobranças'!$A$2:$A$301,A189,'Cobranças'!$K$2:$K$301,"Vencido")&gt;0,"vencido","activo"))</f>
        <v/>
      </c>
      <c r="F189" s="3">
        <f>IF(A189="","",SUMIFS('Cobranças'!$H$2:$H$301,'Cobranças'!$A$2:$A$301,A189,'Cobranças'!$K$2:$K$301,"Vencido"))</f>
        <v/>
      </c>
      <c r="G189" s="4">
        <f>IF(A189="","",_xlfn.MAXIFS('Cobranças'!$I$2:$I$301,'Cobranças'!$A$2:$A$301,A189))</f>
        <v/>
      </c>
    </row>
    <row r="190">
      <c r="D190" s="3">
        <f>IF(A190="","",SUMIFS('Cobranças'!$H$2:$H$301,'Cobranças'!$A$2:$A$301,A190))</f>
        <v/>
      </c>
      <c r="E190">
        <f>IF(A190="","",IF(COUNTIFS('Cobranças'!$A$2:$A$301,A190,'Cobranças'!$K$2:$K$301,"Vencido")&gt;0,"vencido","activo"))</f>
        <v/>
      </c>
      <c r="F190" s="3">
        <f>IF(A190="","",SUMIFS('Cobranças'!$H$2:$H$301,'Cobranças'!$A$2:$A$301,A190,'Cobranças'!$K$2:$K$301,"Vencido"))</f>
        <v/>
      </c>
      <c r="G190" s="4">
        <f>IF(A190="","",_xlfn.MAXIFS('Cobranças'!$I$2:$I$301,'Cobranças'!$A$2:$A$301,A190))</f>
        <v/>
      </c>
    </row>
    <row r="191">
      <c r="D191" s="3">
        <f>IF(A191="","",SUMIFS('Cobranças'!$H$2:$H$301,'Cobranças'!$A$2:$A$301,A191))</f>
        <v/>
      </c>
      <c r="E191">
        <f>IF(A191="","",IF(COUNTIFS('Cobranças'!$A$2:$A$301,A191,'Cobranças'!$K$2:$K$301,"Vencido")&gt;0,"vencido","activo"))</f>
        <v/>
      </c>
      <c r="F191" s="3">
        <f>IF(A191="","",SUMIFS('Cobranças'!$H$2:$H$301,'Cobranças'!$A$2:$A$301,A191,'Cobranças'!$K$2:$K$301,"Vencido"))</f>
        <v/>
      </c>
      <c r="G191" s="4">
        <f>IF(A191="","",_xlfn.MAXIFS('Cobranças'!$I$2:$I$301,'Cobranças'!$A$2:$A$301,A191))</f>
        <v/>
      </c>
    </row>
    <row r="192">
      <c r="D192" s="3">
        <f>IF(A192="","",SUMIFS('Cobranças'!$H$2:$H$301,'Cobranças'!$A$2:$A$301,A192))</f>
        <v/>
      </c>
      <c r="E192">
        <f>IF(A192="","",IF(COUNTIFS('Cobranças'!$A$2:$A$301,A192,'Cobranças'!$K$2:$K$301,"Vencido")&gt;0,"vencido","activo"))</f>
        <v/>
      </c>
      <c r="F192" s="3">
        <f>IF(A192="","",SUMIFS('Cobranças'!$H$2:$H$301,'Cobranças'!$A$2:$A$301,A192,'Cobranças'!$K$2:$K$301,"Vencido"))</f>
        <v/>
      </c>
      <c r="G192" s="4">
        <f>IF(A192="","",_xlfn.MAXIFS('Cobranças'!$I$2:$I$301,'Cobranças'!$A$2:$A$301,A192))</f>
        <v/>
      </c>
    </row>
    <row r="193">
      <c r="D193" s="3">
        <f>IF(A193="","",SUMIFS('Cobranças'!$H$2:$H$301,'Cobranças'!$A$2:$A$301,A193))</f>
        <v/>
      </c>
      <c r="E193">
        <f>IF(A193="","",IF(COUNTIFS('Cobranças'!$A$2:$A$301,A193,'Cobranças'!$K$2:$K$301,"Vencido")&gt;0,"vencido","activo"))</f>
        <v/>
      </c>
      <c r="F193" s="3">
        <f>IF(A193="","",SUMIFS('Cobranças'!$H$2:$H$301,'Cobranças'!$A$2:$A$301,A193,'Cobranças'!$K$2:$K$301,"Vencido"))</f>
        <v/>
      </c>
      <c r="G193" s="4">
        <f>IF(A193="","",_xlfn.MAXIFS('Cobranças'!$I$2:$I$301,'Cobranças'!$A$2:$A$301,A193))</f>
        <v/>
      </c>
    </row>
    <row r="194">
      <c r="D194" s="3">
        <f>IF(A194="","",SUMIFS('Cobranças'!$H$2:$H$301,'Cobranças'!$A$2:$A$301,A194))</f>
        <v/>
      </c>
      <c r="E194">
        <f>IF(A194="","",IF(COUNTIFS('Cobranças'!$A$2:$A$301,A194,'Cobranças'!$K$2:$K$301,"Vencido")&gt;0,"vencido","activo"))</f>
        <v/>
      </c>
      <c r="F194" s="3">
        <f>IF(A194="","",SUMIFS('Cobranças'!$H$2:$H$301,'Cobranças'!$A$2:$A$301,A194,'Cobranças'!$K$2:$K$301,"Vencido"))</f>
        <v/>
      </c>
      <c r="G194" s="4">
        <f>IF(A194="","",_xlfn.MAXIFS('Cobranças'!$I$2:$I$301,'Cobranças'!$A$2:$A$301,A194))</f>
        <v/>
      </c>
    </row>
    <row r="195">
      <c r="D195" s="3">
        <f>IF(A195="","",SUMIFS('Cobranças'!$H$2:$H$301,'Cobranças'!$A$2:$A$301,A195))</f>
        <v/>
      </c>
      <c r="E195">
        <f>IF(A195="","",IF(COUNTIFS('Cobranças'!$A$2:$A$301,A195,'Cobranças'!$K$2:$K$301,"Vencido")&gt;0,"vencido","activo"))</f>
        <v/>
      </c>
      <c r="F195" s="3">
        <f>IF(A195="","",SUMIFS('Cobranças'!$H$2:$H$301,'Cobranças'!$A$2:$A$301,A195,'Cobranças'!$K$2:$K$301,"Vencido"))</f>
        <v/>
      </c>
      <c r="G195" s="4">
        <f>IF(A195="","",_xlfn.MAXIFS('Cobranças'!$I$2:$I$301,'Cobranças'!$A$2:$A$301,A195))</f>
        <v/>
      </c>
    </row>
    <row r="196">
      <c r="D196" s="3">
        <f>IF(A196="","",SUMIFS('Cobranças'!$H$2:$H$301,'Cobranças'!$A$2:$A$301,A196))</f>
        <v/>
      </c>
      <c r="E196">
        <f>IF(A196="","",IF(COUNTIFS('Cobranças'!$A$2:$A$301,A196,'Cobranças'!$K$2:$K$301,"Vencido")&gt;0,"vencido","activo"))</f>
        <v/>
      </c>
      <c r="F196" s="3">
        <f>IF(A196="","",SUMIFS('Cobranças'!$H$2:$H$301,'Cobranças'!$A$2:$A$301,A196,'Cobranças'!$K$2:$K$301,"Vencido"))</f>
        <v/>
      </c>
      <c r="G196" s="4">
        <f>IF(A196="","",_xlfn.MAXIFS('Cobranças'!$I$2:$I$301,'Cobranças'!$A$2:$A$301,A196))</f>
        <v/>
      </c>
    </row>
    <row r="197">
      <c r="D197" s="3">
        <f>IF(A197="","",SUMIFS('Cobranças'!$H$2:$H$301,'Cobranças'!$A$2:$A$301,A197))</f>
        <v/>
      </c>
      <c r="E197">
        <f>IF(A197="","",IF(COUNTIFS('Cobranças'!$A$2:$A$301,A197,'Cobranças'!$K$2:$K$301,"Vencido")&gt;0,"vencido","activo"))</f>
        <v/>
      </c>
      <c r="F197" s="3">
        <f>IF(A197="","",SUMIFS('Cobranças'!$H$2:$H$301,'Cobranças'!$A$2:$A$301,A197,'Cobranças'!$K$2:$K$301,"Vencido"))</f>
        <v/>
      </c>
      <c r="G197" s="4">
        <f>IF(A197="","",_xlfn.MAXIFS('Cobranças'!$I$2:$I$301,'Cobranças'!$A$2:$A$301,A197))</f>
        <v/>
      </c>
    </row>
    <row r="198">
      <c r="D198" s="3">
        <f>IF(A198="","",SUMIFS('Cobranças'!$H$2:$H$301,'Cobranças'!$A$2:$A$301,A198))</f>
        <v/>
      </c>
      <c r="E198">
        <f>IF(A198="","",IF(COUNTIFS('Cobranças'!$A$2:$A$301,A198,'Cobranças'!$K$2:$K$301,"Vencido")&gt;0,"vencido","activo"))</f>
        <v/>
      </c>
      <c r="F198" s="3">
        <f>IF(A198="","",SUMIFS('Cobranças'!$H$2:$H$301,'Cobranças'!$A$2:$A$301,A198,'Cobranças'!$K$2:$K$301,"Vencido"))</f>
        <v/>
      </c>
      <c r="G198" s="4">
        <f>IF(A198="","",_xlfn.MAXIFS('Cobranças'!$I$2:$I$301,'Cobranças'!$A$2:$A$301,A198))</f>
        <v/>
      </c>
    </row>
    <row r="199">
      <c r="D199" s="3">
        <f>IF(A199="","",SUMIFS('Cobranças'!$H$2:$H$301,'Cobranças'!$A$2:$A$301,A199))</f>
        <v/>
      </c>
      <c r="E199">
        <f>IF(A199="","",IF(COUNTIFS('Cobranças'!$A$2:$A$301,A199,'Cobranças'!$K$2:$K$301,"Vencido")&gt;0,"vencido","activo"))</f>
        <v/>
      </c>
      <c r="F199" s="3">
        <f>IF(A199="","",SUMIFS('Cobranças'!$H$2:$H$301,'Cobranças'!$A$2:$A$301,A199,'Cobranças'!$K$2:$K$301,"Vencido"))</f>
        <v/>
      </c>
      <c r="G199" s="4">
        <f>IF(A199="","",_xlfn.MAXIFS('Cobranças'!$I$2:$I$301,'Cobranças'!$A$2:$A$301,A199))</f>
        <v/>
      </c>
    </row>
    <row r="200">
      <c r="D200" s="3">
        <f>IF(A200="","",SUMIFS('Cobranças'!$H$2:$H$301,'Cobranças'!$A$2:$A$301,A200))</f>
        <v/>
      </c>
      <c r="E200">
        <f>IF(A200="","",IF(COUNTIFS('Cobranças'!$A$2:$A$301,A200,'Cobranças'!$K$2:$K$301,"Vencido")&gt;0,"vencido","activo"))</f>
        <v/>
      </c>
      <c r="F200" s="3">
        <f>IF(A200="","",SUMIFS('Cobranças'!$H$2:$H$301,'Cobranças'!$A$2:$A$301,A200,'Cobranças'!$K$2:$K$301,"Vencido"))</f>
        <v/>
      </c>
      <c r="G200" s="4">
        <f>IF(A200="","",_xlfn.MAXIFS('Cobranças'!$I$2:$I$301,'Cobranças'!$A$2:$A$301,A200))</f>
        <v/>
      </c>
    </row>
    <row r="201">
      <c r="D201" s="3">
        <f>IF(A201="","",SUMIFS('Cobranças'!$H$2:$H$301,'Cobranças'!$A$2:$A$301,A201))</f>
        <v/>
      </c>
      <c r="E201">
        <f>IF(A201="","",IF(COUNTIFS('Cobranças'!$A$2:$A$301,A201,'Cobranças'!$K$2:$K$301,"Vencido")&gt;0,"vencido","activo"))</f>
        <v/>
      </c>
      <c r="F201" s="3">
        <f>IF(A201="","",SUMIFS('Cobranças'!$H$2:$H$301,'Cobranças'!$A$2:$A$301,A201,'Cobranças'!$K$2:$K$301,"Vencido"))</f>
        <v/>
      </c>
      <c r="G201" s="4">
        <f>IF(A201="","",_xlfn.MAXIFS('Cobranças'!$I$2:$I$301,'Cobranças'!$A$2:$A$301,A201))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3" customWidth="1" min="4" max="4"/>
    <col width="14" customWidth="1" min="5" max="5"/>
    <col width="14" customWidth="1" min="6" max="6"/>
    <col width="16" customWidth="1" min="7" max="7"/>
    <col width="14" customWidth="1" min="8" max="8"/>
    <col width="13" customWidth="1" min="9" max="9"/>
    <col width="16" customWidth="1" min="10" max="10"/>
    <col width="13" customWidth="1" min="11" max="11"/>
    <col width="34" customWidth="1" min="12" max="12"/>
  </cols>
  <sheetData>
    <row r="1">
      <c r="A1" s="2" t="inlineStr">
        <is>
          <t>cliente</t>
        </is>
      </c>
      <c r="B1" s="2" t="inlineStr">
        <is>
          <t>descrição</t>
        </is>
      </c>
      <c r="C1" s="2" t="inlineStr">
        <is>
          <t>forma de pagamento</t>
        </is>
      </c>
      <c r="D1" s="2" t="inlineStr">
        <is>
          <t>vencimento</t>
        </is>
      </c>
      <c r="E1" s="2" t="inlineStr">
        <is>
          <t>valor</t>
        </is>
      </c>
      <c r="F1" s="2" t="inlineStr">
        <is>
          <t>pago</t>
        </is>
      </c>
      <c r="G1" s="2" t="inlineStr">
        <is>
          <t>data do pagamento</t>
        </is>
      </c>
      <c r="H1" s="1" t="inlineStr">
        <is>
          <t>saldo</t>
        </is>
      </c>
      <c r="I1" s="2" t="inlineStr">
        <is>
          <t>dias de atraso</t>
        </is>
      </c>
      <c r="J1" s="2" t="inlineStr">
        <is>
          <t>faixa</t>
        </is>
      </c>
      <c r="K1" s="2" t="inlineStr">
        <is>
          <t>status</t>
        </is>
      </c>
      <c r="L1" s="2" t="inlineStr">
        <is>
          <t>observações</t>
        </is>
      </c>
    </row>
    <row r="2">
      <c r="A2" t="inlineStr">
        <is>
          <t>Mariana Costa</t>
        </is>
      </c>
      <c r="B2" t="inlineStr">
        <is>
          <t>Mensalidade de setembro</t>
        </is>
      </c>
      <c r="C2" t="inlineStr">
        <is>
          <t>Pix</t>
        </is>
      </c>
      <c r="D2" s="5" t="n">
        <v>46275</v>
      </c>
      <c r="E2" s="3" t="n">
        <v>1200</v>
      </c>
      <c r="F2" s="3" t="n">
        <v>1200</v>
      </c>
      <c r="G2" s="5" t="n">
        <v>46274</v>
      </c>
      <c r="H2" s="3">
        <f>IF(A2="","",MAX(0,N(E2)-N(F2)))</f>
        <v/>
      </c>
      <c r="I2" s="4">
        <f>IF(A2="","",IF(OR(H2=0,D2=""),0,MAX(0,Ajustes!$B$1-D2)))</f>
        <v/>
      </c>
      <c r="J2">
        <f>IF(A2="","",IF(H2=0,"Pago",IF(I2=0,"A vencer",IF(I2&lt;=30,"1 a 30 dias",IF(I2&lt;=60,"31 a 60 dias",IF(I2&lt;=90,"61 a 90 dias","Mais de 90 dias"))))))</f>
        <v/>
      </c>
      <c r="K2">
        <f>IF(A2="","",IF(H2=0,"Pago",IF(I2&gt;0,"Vencido",IF(N(F2)&gt;0,"Pago parcial","Em aberto"))))</f>
        <v/>
      </c>
      <c r="L2" t="inlineStr">
        <is>
          <t>Pagou um dia antes</t>
        </is>
      </c>
    </row>
    <row r="3">
      <c r="A3" t="inlineStr">
        <is>
          <t>Mariana Costa</t>
        </is>
      </c>
      <c r="B3" t="inlineStr">
        <is>
          <t>Mensalidade de outubro</t>
        </is>
      </c>
      <c r="C3" t="inlineStr">
        <is>
          <t>Pix</t>
        </is>
      </c>
      <c r="D3" s="5" t="n">
        <v>46305</v>
      </c>
      <c r="E3" s="3" t="n">
        <v>1200</v>
      </c>
      <c r="F3" s="3" t="n">
        <v>0</v>
      </c>
      <c r="G3" s="5" t="n"/>
      <c r="H3" s="3">
        <f>IF(A3="","",MAX(0,N(E3)-N(F3)))</f>
        <v/>
      </c>
      <c r="I3" s="4">
        <f>IF(A3="","",IF(OR(H3=0,D3=""),0,MAX(0,Ajustes!$B$1-D3)))</f>
        <v/>
      </c>
      <c r="J3">
        <f>IF(A3="","",IF(H3=0,"Pago",IF(I3=0,"A vencer",IF(I3&lt;=30,"1 a 30 dias",IF(I3&lt;=60,"31 a 60 dias",IF(I3&lt;=90,"61 a 90 dias","Mais de 90 dias"))))))</f>
        <v/>
      </c>
      <c r="K3">
        <f>IF(A3="","",IF(H3=0,"Pago",IF(I3&gt;0,"Vencido",IF(N(F3)&gt;0,"Pago parcial","Em aberto"))))</f>
        <v/>
      </c>
      <c r="L3" t="inlineStr">
        <is>
          <t>Lembrete no dia seguinte ao vencimento</t>
        </is>
      </c>
    </row>
    <row r="4">
      <c r="A4" t="inlineStr">
        <is>
          <t>Escritório Lima &amp; Souza</t>
        </is>
      </c>
      <c r="B4" t="inlineStr">
        <is>
          <t>Boleto 0045, honorários de agosto</t>
        </is>
      </c>
      <c r="C4" t="inlineStr">
        <is>
          <t>Boleto</t>
        </is>
      </c>
      <c r="D4" s="5" t="n">
        <v>46239</v>
      </c>
      <c r="E4" s="3" t="n">
        <v>3450</v>
      </c>
      <c r="F4" s="3" t="n">
        <v>1500</v>
      </c>
      <c r="G4" s="5" t="n">
        <v>46254</v>
      </c>
      <c r="H4" s="3">
        <f>IF(A4="","",MAX(0,N(E4)-N(F4)))</f>
        <v/>
      </c>
      <c r="I4" s="4">
        <f>IF(A4="","",IF(OR(H4=0,D4=""),0,MAX(0,Ajustes!$B$1-D4)))</f>
        <v/>
      </c>
      <c r="J4">
        <f>IF(A4="","",IF(H4=0,"Pago",IF(I4=0,"A vencer",IF(I4&lt;=30,"1 a 30 dias",IF(I4&lt;=60,"31 a 60 dias",IF(I4&lt;=90,"61 a 90 dias","Mais de 90 dias"))))))</f>
        <v/>
      </c>
      <c r="K4">
        <f>IF(A4="","",IF(H4=0,"Pago",IF(I4&gt;0,"Vencido",IF(N(F4)&gt;0,"Pago parcial","Em aberto"))))</f>
        <v/>
      </c>
      <c r="L4" t="inlineStr">
        <is>
          <t>Pagou uma parte, falta o resto</t>
        </is>
      </c>
    </row>
    <row r="5">
      <c r="A5" t="inlineStr">
        <is>
          <t>Escritório Lima &amp; Souza</t>
        </is>
      </c>
      <c r="B5" t="inlineStr">
        <is>
          <t>Boleto 0051, honorários de setembro</t>
        </is>
      </c>
      <c r="C5" t="inlineStr">
        <is>
          <t>Boleto</t>
        </is>
      </c>
      <c r="D5" s="5" t="n">
        <v>46270</v>
      </c>
      <c r="E5" s="3" t="n">
        <v>3450</v>
      </c>
      <c r="F5" s="3" t="n">
        <v>0</v>
      </c>
      <c r="G5" s="5" t="n"/>
      <c r="H5" s="3">
        <f>IF(A5="","",MAX(0,N(E5)-N(F5)))</f>
        <v/>
      </c>
      <c r="I5" s="4">
        <f>IF(A5="","",IF(OR(H5=0,D5=""),0,MAX(0,Ajustes!$B$1-D5)))</f>
        <v/>
      </c>
      <c r="J5">
        <f>IF(A5="","",IF(H5=0,"Pago",IF(I5=0,"A vencer",IF(I5&lt;=30,"1 a 30 dias",IF(I5&lt;=60,"31 a 60 dias",IF(I5&lt;=90,"61 a 90 dias","Mais de 90 dias"))))))</f>
        <v/>
      </c>
      <c r="K5">
        <f>IF(A5="","",IF(H5=0,"Pago",IF(I5&gt;0,"Vencido",IF(N(F5)&gt;0,"Pago parcial","Em aberto"))))</f>
        <v/>
      </c>
      <c r="L5" t="inlineStr">
        <is>
          <t>Combinar data com o financeiro</t>
        </is>
      </c>
    </row>
    <row r="6">
      <c r="A6" t="inlineStr">
        <is>
          <t>Rafael Almeida</t>
        </is>
      </c>
      <c r="B6" t="inlineStr">
        <is>
          <t>Parcela 3 de 6</t>
        </is>
      </c>
      <c r="C6" t="inlineStr">
        <is>
          <t>Boleto</t>
        </is>
      </c>
      <c r="D6" s="5" t="n">
        <v>46204</v>
      </c>
      <c r="E6" s="3" t="n">
        <v>890</v>
      </c>
      <c r="F6" s="3" t="n">
        <v>0</v>
      </c>
      <c r="G6" s="5" t="n"/>
      <c r="H6" s="3">
        <f>IF(A6="","",MAX(0,N(E6)-N(F6)))</f>
        <v/>
      </c>
      <c r="I6" s="4">
        <f>IF(A6="","",IF(OR(H6=0,D6=""),0,MAX(0,Ajustes!$B$1-D6)))</f>
        <v/>
      </c>
      <c r="J6">
        <f>IF(A6="","",IF(H6=0,"Pago",IF(I6=0,"A vencer",IF(I6&lt;=30,"1 a 30 dias",IF(I6&lt;=60,"31 a 60 dias",IF(I6&lt;=90,"61 a 90 dias","Mais de 90 dias"))))))</f>
        <v/>
      </c>
      <c r="K6">
        <f>IF(A6="","",IF(H6=0,"Pago",IF(I6&gt;0,"Vencido",IF(N(F6)&gt;0,"Pago parcial","Em aberto"))))</f>
        <v/>
      </c>
      <c r="L6" t="inlineStr">
        <is>
          <t>Mais antiga da carteira</t>
        </is>
      </c>
    </row>
    <row r="7">
      <c r="A7" t="inlineStr">
        <is>
          <t>Rafael Almeida</t>
        </is>
      </c>
      <c r="B7" t="inlineStr">
        <is>
          <t>Parcela 4 de 6</t>
        </is>
      </c>
      <c r="C7" t="inlineStr">
        <is>
          <t>Boleto</t>
        </is>
      </c>
      <c r="D7" s="5" t="n">
        <v>46235</v>
      </c>
      <c r="E7" s="3" t="n">
        <v>890</v>
      </c>
      <c r="F7" s="3" t="n">
        <v>0</v>
      </c>
      <c r="G7" s="5" t="n"/>
      <c r="H7" s="3">
        <f>IF(A7="","",MAX(0,N(E7)-N(F7)))</f>
        <v/>
      </c>
      <c r="I7" s="4">
        <f>IF(A7="","",IF(OR(H7=0,D7=""),0,MAX(0,Ajustes!$B$1-D7)))</f>
        <v/>
      </c>
      <c r="J7">
        <f>IF(A7="","",IF(H7=0,"Pago",IF(I7=0,"A vencer",IF(I7&lt;=30,"1 a 30 dias",IF(I7&lt;=60,"31 a 60 dias",IF(I7&lt;=90,"61 a 90 dias","Mais de 90 dias"))))))</f>
        <v/>
      </c>
      <c r="K7">
        <f>IF(A7="","",IF(H7=0,"Pago",IF(I7&gt;0,"Vencido",IF(N(F7)&gt;0,"Pago parcial","Em aberto"))))</f>
        <v/>
      </c>
    </row>
    <row r="8">
      <c r="A8" t="inlineStr">
        <is>
          <t>Juliana Pereira</t>
        </is>
      </c>
      <c r="B8" t="inlineStr">
        <is>
          <t>Mensalidade de setembro</t>
        </is>
      </c>
      <c r="C8" t="inlineStr">
        <is>
          <t>Cartão</t>
        </is>
      </c>
      <c r="D8" s="5" t="n">
        <v>46285</v>
      </c>
      <c r="E8" s="3" t="n">
        <v>750</v>
      </c>
      <c r="F8" s="3" t="n">
        <v>750</v>
      </c>
      <c r="G8" s="5" t="n">
        <v>46285</v>
      </c>
      <c r="H8" s="3">
        <f>IF(A8="","",MAX(0,N(E8)-N(F8)))</f>
        <v/>
      </c>
      <c r="I8" s="4">
        <f>IF(A8="","",IF(OR(H8=0,D8=""),0,MAX(0,Ajustes!$B$1-D8)))</f>
        <v/>
      </c>
      <c r="J8">
        <f>IF(A8="","",IF(H8=0,"Pago",IF(I8=0,"A vencer",IF(I8&lt;=30,"1 a 30 dias",IF(I8&lt;=60,"31 a 60 dias",IF(I8&lt;=90,"61 a 90 dias","Mais de 90 dias"))))))</f>
        <v/>
      </c>
      <c r="K8">
        <f>IF(A8="","",IF(H8=0,"Pago",IF(I8&gt;0,"Vencido",IF(N(F8)&gt;0,"Pago parcial","Em aberto"))))</f>
        <v/>
      </c>
    </row>
    <row r="9">
      <c r="A9" t="inlineStr">
        <is>
          <t>Juliana Pereira</t>
        </is>
      </c>
      <c r="B9" t="inlineStr">
        <is>
          <t>Mensalidade de outubro</t>
        </is>
      </c>
      <c r="C9" t="inlineStr">
        <is>
          <t>Cartão</t>
        </is>
      </c>
      <c r="D9" s="5" t="n">
        <v>46315</v>
      </c>
      <c r="E9" s="3" t="n">
        <v>750</v>
      </c>
      <c r="F9" s="3" t="n">
        <v>0</v>
      </c>
      <c r="G9" s="5" t="n"/>
      <c r="H9" s="3">
        <f>IF(A9="","",MAX(0,N(E9)-N(F9)))</f>
        <v/>
      </c>
      <c r="I9" s="4">
        <f>IF(A9="","",IF(OR(H9=0,D9=""),0,MAX(0,Ajustes!$B$1-D9)))</f>
        <v/>
      </c>
      <c r="J9">
        <f>IF(A9="","",IF(H9=0,"Pago",IF(I9=0,"A vencer",IF(I9&lt;=30,"1 a 30 dias",IF(I9&lt;=60,"31 a 60 dias",IF(I9&lt;=90,"61 a 90 dias","Mais de 90 dias"))))))</f>
        <v/>
      </c>
      <c r="K9">
        <f>IF(A9="","",IF(H9=0,"Pago",IF(I9&gt;0,"Vencido",IF(N(F9)&gt;0,"Pago parcial","Em aberto"))))</f>
        <v/>
      </c>
      <c r="L9" t="inlineStr">
        <is>
          <t>Aviso antes do vencimento</t>
        </is>
      </c>
    </row>
    <row r="10">
      <c r="A10" t="inlineStr">
        <is>
          <t>Padaria Bom Dia</t>
        </is>
      </c>
      <c r="B10" t="inlineStr">
        <is>
          <t>Fornecimento de setembro</t>
        </is>
      </c>
      <c r="C10" t="inlineStr">
        <is>
          <t>Pix</t>
        </is>
      </c>
      <c r="D10" s="5" t="n">
        <v>46295</v>
      </c>
      <c r="E10" s="3" t="n">
        <v>2380</v>
      </c>
      <c r="F10" s="3" t="n">
        <v>1000</v>
      </c>
      <c r="G10" s="5" t="n">
        <v>46297</v>
      </c>
      <c r="H10" s="3">
        <f>IF(A10="","",MAX(0,N(E10)-N(F10)))</f>
        <v/>
      </c>
      <c r="I10" s="4">
        <f>IF(A10="","",IF(OR(H10=0,D10=""),0,MAX(0,Ajustes!$B$1-D10)))</f>
        <v/>
      </c>
      <c r="J10">
        <f>IF(A10="","",IF(H10=0,"Pago",IF(I10=0,"A vencer",IF(I10&lt;=30,"1 a 30 dias",IF(I10&lt;=60,"31 a 60 dias",IF(I10&lt;=90,"61 a 90 dias","Mais de 90 dias"))))))</f>
        <v/>
      </c>
      <c r="K10">
        <f>IF(A10="","",IF(H10=0,"Pago",IF(I10&gt;0,"Vencido",IF(N(F10)&gt;0,"Pago parcial","Em aberto"))))</f>
        <v/>
      </c>
      <c r="L10" t="inlineStr">
        <is>
          <t>Prometeu o resto para sexta</t>
        </is>
      </c>
    </row>
    <row r="11">
      <c r="A11" t="inlineStr">
        <is>
          <t>Padaria Bom Dia</t>
        </is>
      </c>
      <c r="B11" t="inlineStr">
        <is>
          <t>Fornecimento de outubro</t>
        </is>
      </c>
      <c r="C11" t="inlineStr">
        <is>
          <t>Transferência</t>
        </is>
      </c>
      <c r="D11" s="5" t="n">
        <v>46326</v>
      </c>
      <c r="E11" s="3" t="n">
        <v>2380</v>
      </c>
      <c r="F11" s="3" t="n">
        <v>0</v>
      </c>
      <c r="G11" s="5" t="n"/>
      <c r="H11" s="3">
        <f>IF(A11="","",MAX(0,N(E11)-N(F11)))</f>
        <v/>
      </c>
      <c r="I11" s="4">
        <f>IF(A11="","",IF(OR(H11=0,D11=""),0,MAX(0,Ajustes!$B$1-D11)))</f>
        <v/>
      </c>
      <c r="J11">
        <f>IF(A11="","",IF(H11=0,"Pago",IF(I11=0,"A vencer",IF(I11&lt;=30,"1 a 30 dias",IF(I11&lt;=60,"31 a 60 dias",IF(I11&lt;=90,"61 a 90 dias","Mais de 90 dias"))))))</f>
        <v/>
      </c>
      <c r="K11">
        <f>IF(A11="","",IF(H11=0,"Pago",IF(I11&gt;0,"Vencido",IF(N(F11)&gt;0,"Pago parcial","Em aberto"))))</f>
        <v/>
      </c>
    </row>
    <row r="12">
      <c r="D12" s="5" t="n"/>
      <c r="E12" s="3" t="n"/>
      <c r="F12" s="3" t="n"/>
      <c r="G12" s="5" t="n"/>
      <c r="H12" s="3">
        <f>IF(A12="","",MAX(0,N(E12)-N(F12)))</f>
        <v/>
      </c>
      <c r="I12" s="4">
        <f>IF(A12="","",IF(OR(H12=0,D12=""),0,MAX(0,Ajustes!$B$1-D12)))</f>
        <v/>
      </c>
      <c r="J12">
        <f>IF(A12="","",IF(H12=0,"Pago",IF(I12=0,"A vencer",IF(I12&lt;=30,"1 a 30 dias",IF(I12&lt;=60,"31 a 60 dias",IF(I12&lt;=90,"61 a 90 dias","Mais de 90 dias"))))))</f>
        <v/>
      </c>
      <c r="K12">
        <f>IF(A12="","",IF(H12=0,"Pago",IF(I12&gt;0,"Vencido",IF(N(F12)&gt;0,"Pago parcial","Em aberto"))))</f>
        <v/>
      </c>
    </row>
    <row r="13">
      <c r="D13" s="5" t="n"/>
      <c r="E13" s="3" t="n"/>
      <c r="F13" s="3" t="n"/>
      <c r="G13" s="5" t="n"/>
      <c r="H13" s="3">
        <f>IF(A13="","",MAX(0,N(E13)-N(F13)))</f>
        <v/>
      </c>
      <c r="I13" s="4">
        <f>IF(A13="","",IF(OR(H13=0,D13=""),0,MAX(0,Ajustes!$B$1-D13)))</f>
        <v/>
      </c>
      <c r="J13">
        <f>IF(A13="","",IF(H13=0,"Pago",IF(I13=0,"A vencer",IF(I13&lt;=30,"1 a 30 dias",IF(I13&lt;=60,"31 a 60 dias",IF(I13&lt;=90,"61 a 90 dias","Mais de 90 dias"))))))</f>
        <v/>
      </c>
      <c r="K13">
        <f>IF(A13="","",IF(H13=0,"Pago",IF(I13&gt;0,"Vencido",IF(N(F13)&gt;0,"Pago parcial","Em aberto"))))</f>
        <v/>
      </c>
    </row>
    <row r="14">
      <c r="D14" s="5" t="n"/>
      <c r="E14" s="3" t="n"/>
      <c r="F14" s="3" t="n"/>
      <c r="G14" s="5" t="n"/>
      <c r="H14" s="3">
        <f>IF(A14="","",MAX(0,N(E14)-N(F14)))</f>
        <v/>
      </c>
      <c r="I14" s="4">
        <f>IF(A14="","",IF(OR(H14=0,D14=""),0,MAX(0,Ajustes!$B$1-D14)))</f>
        <v/>
      </c>
      <c r="J14">
        <f>IF(A14="","",IF(H14=0,"Pago",IF(I14=0,"A vencer",IF(I14&lt;=30,"1 a 30 dias",IF(I14&lt;=60,"31 a 60 dias",IF(I14&lt;=90,"61 a 90 dias","Mais de 90 dias"))))))</f>
        <v/>
      </c>
      <c r="K14">
        <f>IF(A14="","",IF(H14=0,"Pago",IF(I14&gt;0,"Vencido",IF(N(F14)&gt;0,"Pago parcial","Em aberto"))))</f>
        <v/>
      </c>
    </row>
    <row r="15">
      <c r="D15" s="5" t="n"/>
      <c r="E15" s="3" t="n"/>
      <c r="F15" s="3" t="n"/>
      <c r="G15" s="5" t="n"/>
      <c r="H15" s="3">
        <f>IF(A15="","",MAX(0,N(E15)-N(F15)))</f>
        <v/>
      </c>
      <c r="I15" s="4">
        <f>IF(A15="","",IF(OR(H15=0,D15=""),0,MAX(0,Ajustes!$B$1-D15)))</f>
        <v/>
      </c>
      <c r="J15">
        <f>IF(A15="","",IF(H15=0,"Pago",IF(I15=0,"A vencer",IF(I15&lt;=30,"1 a 30 dias",IF(I15&lt;=60,"31 a 60 dias",IF(I15&lt;=90,"61 a 90 dias","Mais de 90 dias"))))))</f>
        <v/>
      </c>
      <c r="K15">
        <f>IF(A15="","",IF(H15=0,"Pago",IF(I15&gt;0,"Vencido",IF(N(F15)&gt;0,"Pago parcial","Em aberto"))))</f>
        <v/>
      </c>
    </row>
    <row r="16">
      <c r="D16" s="5" t="n"/>
      <c r="E16" s="3" t="n"/>
      <c r="F16" s="3" t="n"/>
      <c r="G16" s="5" t="n"/>
      <c r="H16" s="3">
        <f>IF(A16="","",MAX(0,N(E16)-N(F16)))</f>
        <v/>
      </c>
      <c r="I16" s="4">
        <f>IF(A16="","",IF(OR(H16=0,D16=""),0,MAX(0,Ajustes!$B$1-D16)))</f>
        <v/>
      </c>
      <c r="J16">
        <f>IF(A16="","",IF(H16=0,"Pago",IF(I16=0,"A vencer",IF(I16&lt;=30,"1 a 30 dias",IF(I16&lt;=60,"31 a 60 dias",IF(I16&lt;=90,"61 a 90 dias","Mais de 90 dias"))))))</f>
        <v/>
      </c>
      <c r="K16">
        <f>IF(A16="","",IF(H16=0,"Pago",IF(I16&gt;0,"Vencido",IF(N(F16)&gt;0,"Pago parcial","Em aberto"))))</f>
        <v/>
      </c>
    </row>
    <row r="17">
      <c r="D17" s="5" t="n"/>
      <c r="E17" s="3" t="n"/>
      <c r="F17" s="3" t="n"/>
      <c r="G17" s="5" t="n"/>
      <c r="H17" s="3">
        <f>IF(A17="","",MAX(0,N(E17)-N(F17)))</f>
        <v/>
      </c>
      <c r="I17" s="4">
        <f>IF(A17="","",IF(OR(H17=0,D17=""),0,MAX(0,Ajustes!$B$1-D17)))</f>
        <v/>
      </c>
      <c r="J17">
        <f>IF(A17="","",IF(H17=0,"Pago",IF(I17=0,"A vencer",IF(I17&lt;=30,"1 a 30 dias",IF(I17&lt;=60,"31 a 60 dias",IF(I17&lt;=90,"61 a 90 dias","Mais de 90 dias"))))))</f>
        <v/>
      </c>
      <c r="K17">
        <f>IF(A17="","",IF(H17=0,"Pago",IF(I17&gt;0,"Vencido",IF(N(F17)&gt;0,"Pago parcial","Em aberto"))))</f>
        <v/>
      </c>
    </row>
    <row r="18">
      <c r="D18" s="5" t="n"/>
      <c r="E18" s="3" t="n"/>
      <c r="F18" s="3" t="n"/>
      <c r="G18" s="5" t="n"/>
      <c r="H18" s="3">
        <f>IF(A18="","",MAX(0,N(E18)-N(F18)))</f>
        <v/>
      </c>
      <c r="I18" s="4">
        <f>IF(A18="","",IF(OR(H18=0,D18=""),0,MAX(0,Ajustes!$B$1-D18)))</f>
        <v/>
      </c>
      <c r="J18">
        <f>IF(A18="","",IF(H18=0,"Pago",IF(I18=0,"A vencer",IF(I18&lt;=30,"1 a 30 dias",IF(I18&lt;=60,"31 a 60 dias",IF(I18&lt;=90,"61 a 90 dias","Mais de 90 dias"))))))</f>
        <v/>
      </c>
      <c r="K18">
        <f>IF(A18="","",IF(H18=0,"Pago",IF(I18&gt;0,"Vencido",IF(N(F18)&gt;0,"Pago parcial","Em aberto"))))</f>
        <v/>
      </c>
    </row>
    <row r="19">
      <c r="D19" s="5" t="n"/>
      <c r="E19" s="3" t="n"/>
      <c r="F19" s="3" t="n"/>
      <c r="G19" s="5" t="n"/>
      <c r="H19" s="3">
        <f>IF(A19="","",MAX(0,N(E19)-N(F19)))</f>
        <v/>
      </c>
      <c r="I19" s="4">
        <f>IF(A19="","",IF(OR(H19=0,D19=""),0,MAX(0,Ajustes!$B$1-D19)))</f>
        <v/>
      </c>
      <c r="J19">
        <f>IF(A19="","",IF(H19=0,"Pago",IF(I19=0,"A vencer",IF(I19&lt;=30,"1 a 30 dias",IF(I19&lt;=60,"31 a 60 dias",IF(I19&lt;=90,"61 a 90 dias","Mais de 90 dias"))))))</f>
        <v/>
      </c>
      <c r="K19">
        <f>IF(A19="","",IF(H19=0,"Pago",IF(I19&gt;0,"Vencido",IF(N(F19)&gt;0,"Pago parcial","Em aberto"))))</f>
        <v/>
      </c>
    </row>
    <row r="20">
      <c r="D20" s="5" t="n"/>
      <c r="E20" s="3" t="n"/>
      <c r="F20" s="3" t="n"/>
      <c r="G20" s="5" t="n"/>
      <c r="H20" s="3">
        <f>IF(A20="","",MAX(0,N(E20)-N(F20)))</f>
        <v/>
      </c>
      <c r="I20" s="4">
        <f>IF(A20="","",IF(OR(H20=0,D20=""),0,MAX(0,Ajustes!$B$1-D20)))</f>
        <v/>
      </c>
      <c r="J20">
        <f>IF(A20="","",IF(H20=0,"Pago",IF(I20=0,"A vencer",IF(I20&lt;=30,"1 a 30 dias",IF(I20&lt;=60,"31 a 60 dias",IF(I20&lt;=90,"61 a 90 dias","Mais de 90 dias"))))))</f>
        <v/>
      </c>
      <c r="K20">
        <f>IF(A20="","",IF(H20=0,"Pago",IF(I20&gt;0,"Vencido",IF(N(F20)&gt;0,"Pago parcial","Em aberto"))))</f>
        <v/>
      </c>
    </row>
    <row r="21">
      <c r="D21" s="5" t="n"/>
      <c r="E21" s="3" t="n"/>
      <c r="F21" s="3" t="n"/>
      <c r="G21" s="5" t="n"/>
      <c r="H21" s="3">
        <f>IF(A21="","",MAX(0,N(E21)-N(F21)))</f>
        <v/>
      </c>
      <c r="I21" s="4">
        <f>IF(A21="","",IF(OR(H21=0,D21=""),0,MAX(0,Ajustes!$B$1-D21)))</f>
        <v/>
      </c>
      <c r="J21">
        <f>IF(A21="","",IF(H21=0,"Pago",IF(I21=0,"A vencer",IF(I21&lt;=30,"1 a 30 dias",IF(I21&lt;=60,"31 a 60 dias",IF(I21&lt;=90,"61 a 90 dias","Mais de 90 dias"))))))</f>
        <v/>
      </c>
      <c r="K21">
        <f>IF(A21="","",IF(H21=0,"Pago",IF(I21&gt;0,"Vencido",IF(N(F21)&gt;0,"Pago parcial","Em aberto"))))</f>
        <v/>
      </c>
    </row>
    <row r="22">
      <c r="D22" s="5" t="n"/>
      <c r="E22" s="3" t="n"/>
      <c r="F22" s="3" t="n"/>
      <c r="G22" s="5" t="n"/>
      <c r="H22" s="3">
        <f>IF(A22="","",MAX(0,N(E22)-N(F22)))</f>
        <v/>
      </c>
      <c r="I22" s="4">
        <f>IF(A22="","",IF(OR(H22=0,D22=""),0,MAX(0,Ajustes!$B$1-D22)))</f>
        <v/>
      </c>
      <c r="J22">
        <f>IF(A22="","",IF(H22=0,"Pago",IF(I22=0,"A vencer",IF(I22&lt;=30,"1 a 30 dias",IF(I22&lt;=60,"31 a 60 dias",IF(I22&lt;=90,"61 a 90 dias","Mais de 90 dias"))))))</f>
        <v/>
      </c>
      <c r="K22">
        <f>IF(A22="","",IF(H22=0,"Pago",IF(I22&gt;0,"Vencido",IF(N(F22)&gt;0,"Pago parcial","Em aberto"))))</f>
        <v/>
      </c>
    </row>
    <row r="23">
      <c r="D23" s="5" t="n"/>
      <c r="E23" s="3" t="n"/>
      <c r="F23" s="3" t="n"/>
      <c r="G23" s="5" t="n"/>
      <c r="H23" s="3">
        <f>IF(A23="","",MAX(0,N(E23)-N(F23)))</f>
        <v/>
      </c>
      <c r="I23" s="4">
        <f>IF(A23="","",IF(OR(H23=0,D23=""),0,MAX(0,Ajustes!$B$1-D23)))</f>
        <v/>
      </c>
      <c r="J23">
        <f>IF(A23="","",IF(H23=0,"Pago",IF(I23=0,"A vencer",IF(I23&lt;=30,"1 a 30 dias",IF(I23&lt;=60,"31 a 60 dias",IF(I23&lt;=90,"61 a 90 dias","Mais de 90 dias"))))))</f>
        <v/>
      </c>
      <c r="K23">
        <f>IF(A23="","",IF(H23=0,"Pago",IF(I23&gt;0,"Vencido",IF(N(F23)&gt;0,"Pago parcial","Em aberto"))))</f>
        <v/>
      </c>
    </row>
    <row r="24">
      <c r="D24" s="5" t="n"/>
      <c r="E24" s="3" t="n"/>
      <c r="F24" s="3" t="n"/>
      <c r="G24" s="5" t="n"/>
      <c r="H24" s="3">
        <f>IF(A24="","",MAX(0,N(E24)-N(F24)))</f>
        <v/>
      </c>
      <c r="I24" s="4">
        <f>IF(A24="","",IF(OR(H24=0,D24=""),0,MAX(0,Ajustes!$B$1-D24)))</f>
        <v/>
      </c>
      <c r="J24">
        <f>IF(A24="","",IF(H24=0,"Pago",IF(I24=0,"A vencer",IF(I24&lt;=30,"1 a 30 dias",IF(I24&lt;=60,"31 a 60 dias",IF(I24&lt;=90,"61 a 90 dias","Mais de 90 dias"))))))</f>
        <v/>
      </c>
      <c r="K24">
        <f>IF(A24="","",IF(H24=0,"Pago",IF(I24&gt;0,"Vencido",IF(N(F24)&gt;0,"Pago parcial","Em aberto"))))</f>
        <v/>
      </c>
    </row>
    <row r="25">
      <c r="D25" s="5" t="n"/>
      <c r="E25" s="3" t="n"/>
      <c r="F25" s="3" t="n"/>
      <c r="G25" s="5" t="n"/>
      <c r="H25" s="3">
        <f>IF(A25="","",MAX(0,N(E25)-N(F25)))</f>
        <v/>
      </c>
      <c r="I25" s="4">
        <f>IF(A25="","",IF(OR(H25=0,D25=""),0,MAX(0,Ajustes!$B$1-D25)))</f>
        <v/>
      </c>
      <c r="J25">
        <f>IF(A25="","",IF(H25=0,"Pago",IF(I25=0,"A vencer",IF(I25&lt;=30,"1 a 30 dias",IF(I25&lt;=60,"31 a 60 dias",IF(I25&lt;=90,"61 a 90 dias","Mais de 90 dias"))))))</f>
        <v/>
      </c>
      <c r="K25">
        <f>IF(A25="","",IF(H25=0,"Pago",IF(I25&gt;0,"Vencido",IF(N(F25)&gt;0,"Pago parcial","Em aberto"))))</f>
        <v/>
      </c>
    </row>
    <row r="26">
      <c r="D26" s="5" t="n"/>
      <c r="E26" s="3" t="n"/>
      <c r="F26" s="3" t="n"/>
      <c r="G26" s="5" t="n"/>
      <c r="H26" s="3">
        <f>IF(A26="","",MAX(0,N(E26)-N(F26)))</f>
        <v/>
      </c>
      <c r="I26" s="4">
        <f>IF(A26="","",IF(OR(H26=0,D26=""),0,MAX(0,Ajustes!$B$1-D26)))</f>
        <v/>
      </c>
      <c r="J26">
        <f>IF(A26="","",IF(H26=0,"Pago",IF(I26=0,"A vencer",IF(I26&lt;=30,"1 a 30 dias",IF(I26&lt;=60,"31 a 60 dias",IF(I26&lt;=90,"61 a 90 dias","Mais de 90 dias"))))))</f>
        <v/>
      </c>
      <c r="K26">
        <f>IF(A26="","",IF(H26=0,"Pago",IF(I26&gt;0,"Vencido",IF(N(F26)&gt;0,"Pago parcial","Em aberto"))))</f>
        <v/>
      </c>
    </row>
    <row r="27">
      <c r="D27" s="5" t="n"/>
      <c r="E27" s="3" t="n"/>
      <c r="F27" s="3" t="n"/>
      <c r="G27" s="5" t="n"/>
      <c r="H27" s="3">
        <f>IF(A27="","",MAX(0,N(E27)-N(F27)))</f>
        <v/>
      </c>
      <c r="I27" s="4">
        <f>IF(A27="","",IF(OR(H27=0,D27=""),0,MAX(0,Ajustes!$B$1-D27)))</f>
        <v/>
      </c>
      <c r="J27">
        <f>IF(A27="","",IF(H27=0,"Pago",IF(I27=0,"A vencer",IF(I27&lt;=30,"1 a 30 dias",IF(I27&lt;=60,"31 a 60 dias",IF(I27&lt;=90,"61 a 90 dias","Mais de 90 dias"))))))</f>
        <v/>
      </c>
      <c r="K27">
        <f>IF(A27="","",IF(H27=0,"Pago",IF(I27&gt;0,"Vencido",IF(N(F27)&gt;0,"Pago parcial","Em aberto"))))</f>
        <v/>
      </c>
    </row>
    <row r="28">
      <c r="D28" s="5" t="n"/>
      <c r="E28" s="3" t="n"/>
      <c r="F28" s="3" t="n"/>
      <c r="G28" s="5" t="n"/>
      <c r="H28" s="3">
        <f>IF(A28="","",MAX(0,N(E28)-N(F28)))</f>
        <v/>
      </c>
      <c r="I28" s="4">
        <f>IF(A28="","",IF(OR(H28=0,D28=""),0,MAX(0,Ajustes!$B$1-D28)))</f>
        <v/>
      </c>
      <c r="J28">
        <f>IF(A28="","",IF(H28=0,"Pago",IF(I28=0,"A vencer",IF(I28&lt;=30,"1 a 30 dias",IF(I28&lt;=60,"31 a 60 dias",IF(I28&lt;=90,"61 a 90 dias","Mais de 90 dias"))))))</f>
        <v/>
      </c>
      <c r="K28">
        <f>IF(A28="","",IF(H28=0,"Pago",IF(I28&gt;0,"Vencido",IF(N(F28)&gt;0,"Pago parcial","Em aberto"))))</f>
        <v/>
      </c>
    </row>
    <row r="29">
      <c r="D29" s="5" t="n"/>
      <c r="E29" s="3" t="n"/>
      <c r="F29" s="3" t="n"/>
      <c r="G29" s="5" t="n"/>
      <c r="H29" s="3">
        <f>IF(A29="","",MAX(0,N(E29)-N(F29)))</f>
        <v/>
      </c>
      <c r="I29" s="4">
        <f>IF(A29="","",IF(OR(H29=0,D29=""),0,MAX(0,Ajustes!$B$1-D29)))</f>
        <v/>
      </c>
      <c r="J29">
        <f>IF(A29="","",IF(H29=0,"Pago",IF(I29=0,"A vencer",IF(I29&lt;=30,"1 a 30 dias",IF(I29&lt;=60,"31 a 60 dias",IF(I29&lt;=90,"61 a 90 dias","Mais de 90 dias"))))))</f>
        <v/>
      </c>
      <c r="K29">
        <f>IF(A29="","",IF(H29=0,"Pago",IF(I29&gt;0,"Vencido",IF(N(F29)&gt;0,"Pago parcial","Em aberto"))))</f>
        <v/>
      </c>
    </row>
    <row r="30">
      <c r="D30" s="5" t="n"/>
      <c r="E30" s="3" t="n"/>
      <c r="F30" s="3" t="n"/>
      <c r="G30" s="5" t="n"/>
      <c r="H30" s="3">
        <f>IF(A30="","",MAX(0,N(E30)-N(F30)))</f>
        <v/>
      </c>
      <c r="I30" s="4">
        <f>IF(A30="","",IF(OR(H30=0,D30=""),0,MAX(0,Ajustes!$B$1-D30)))</f>
        <v/>
      </c>
      <c r="J30">
        <f>IF(A30="","",IF(H30=0,"Pago",IF(I30=0,"A vencer",IF(I30&lt;=30,"1 a 30 dias",IF(I30&lt;=60,"31 a 60 dias",IF(I30&lt;=90,"61 a 90 dias","Mais de 90 dias"))))))</f>
        <v/>
      </c>
      <c r="K30">
        <f>IF(A30="","",IF(H30=0,"Pago",IF(I30&gt;0,"Vencido",IF(N(F30)&gt;0,"Pago parcial","Em aberto"))))</f>
        <v/>
      </c>
    </row>
    <row r="31">
      <c r="D31" s="5" t="n"/>
      <c r="E31" s="3" t="n"/>
      <c r="F31" s="3" t="n"/>
      <c r="G31" s="5" t="n"/>
      <c r="H31" s="3">
        <f>IF(A31="","",MAX(0,N(E31)-N(F31)))</f>
        <v/>
      </c>
      <c r="I31" s="4">
        <f>IF(A31="","",IF(OR(H31=0,D31=""),0,MAX(0,Ajustes!$B$1-D31)))</f>
        <v/>
      </c>
      <c r="J31">
        <f>IF(A31="","",IF(H31=0,"Pago",IF(I31=0,"A vencer",IF(I31&lt;=30,"1 a 30 dias",IF(I31&lt;=60,"31 a 60 dias",IF(I31&lt;=90,"61 a 90 dias","Mais de 90 dias"))))))</f>
        <v/>
      </c>
      <c r="K31">
        <f>IF(A31="","",IF(H31=0,"Pago",IF(I31&gt;0,"Vencido",IF(N(F31)&gt;0,"Pago parcial","Em aberto"))))</f>
        <v/>
      </c>
    </row>
    <row r="32">
      <c r="D32" s="5" t="n"/>
      <c r="E32" s="3" t="n"/>
      <c r="F32" s="3" t="n"/>
      <c r="G32" s="5" t="n"/>
      <c r="H32" s="3">
        <f>IF(A32="","",MAX(0,N(E32)-N(F32)))</f>
        <v/>
      </c>
      <c r="I32" s="4">
        <f>IF(A32="","",IF(OR(H32=0,D32=""),0,MAX(0,Ajustes!$B$1-D32)))</f>
        <v/>
      </c>
      <c r="J32">
        <f>IF(A32="","",IF(H32=0,"Pago",IF(I32=0,"A vencer",IF(I32&lt;=30,"1 a 30 dias",IF(I32&lt;=60,"31 a 60 dias",IF(I32&lt;=90,"61 a 90 dias","Mais de 90 dias"))))))</f>
        <v/>
      </c>
      <c r="K32">
        <f>IF(A32="","",IF(H32=0,"Pago",IF(I32&gt;0,"Vencido",IF(N(F32)&gt;0,"Pago parcial","Em aberto"))))</f>
        <v/>
      </c>
    </row>
    <row r="33">
      <c r="D33" s="5" t="n"/>
      <c r="E33" s="3" t="n"/>
      <c r="F33" s="3" t="n"/>
      <c r="G33" s="5" t="n"/>
      <c r="H33" s="3">
        <f>IF(A33="","",MAX(0,N(E33)-N(F33)))</f>
        <v/>
      </c>
      <c r="I33" s="4">
        <f>IF(A33="","",IF(OR(H33=0,D33=""),0,MAX(0,Ajustes!$B$1-D33)))</f>
        <v/>
      </c>
      <c r="J33">
        <f>IF(A33="","",IF(H33=0,"Pago",IF(I33=0,"A vencer",IF(I33&lt;=30,"1 a 30 dias",IF(I33&lt;=60,"31 a 60 dias",IF(I33&lt;=90,"61 a 90 dias","Mais de 90 dias"))))))</f>
        <v/>
      </c>
      <c r="K33">
        <f>IF(A33="","",IF(H33=0,"Pago",IF(I33&gt;0,"Vencido",IF(N(F33)&gt;0,"Pago parcial","Em aberto"))))</f>
        <v/>
      </c>
    </row>
    <row r="34">
      <c r="D34" s="5" t="n"/>
      <c r="E34" s="3" t="n"/>
      <c r="F34" s="3" t="n"/>
      <c r="G34" s="5" t="n"/>
      <c r="H34" s="3">
        <f>IF(A34="","",MAX(0,N(E34)-N(F34)))</f>
        <v/>
      </c>
      <c r="I34" s="4">
        <f>IF(A34="","",IF(OR(H34=0,D34=""),0,MAX(0,Ajustes!$B$1-D34)))</f>
        <v/>
      </c>
      <c r="J34">
        <f>IF(A34="","",IF(H34=0,"Pago",IF(I34=0,"A vencer",IF(I34&lt;=30,"1 a 30 dias",IF(I34&lt;=60,"31 a 60 dias",IF(I34&lt;=90,"61 a 90 dias","Mais de 90 dias"))))))</f>
        <v/>
      </c>
      <c r="K34">
        <f>IF(A34="","",IF(H34=0,"Pago",IF(I34&gt;0,"Vencido",IF(N(F34)&gt;0,"Pago parcial","Em aberto"))))</f>
        <v/>
      </c>
    </row>
    <row r="35">
      <c r="D35" s="5" t="n"/>
      <c r="E35" s="3" t="n"/>
      <c r="F35" s="3" t="n"/>
      <c r="G35" s="5" t="n"/>
      <c r="H35" s="3">
        <f>IF(A35="","",MAX(0,N(E35)-N(F35)))</f>
        <v/>
      </c>
      <c r="I35" s="4">
        <f>IF(A35="","",IF(OR(H35=0,D35=""),0,MAX(0,Ajustes!$B$1-D35)))</f>
        <v/>
      </c>
      <c r="J35">
        <f>IF(A35="","",IF(H35=0,"Pago",IF(I35=0,"A vencer",IF(I35&lt;=30,"1 a 30 dias",IF(I35&lt;=60,"31 a 60 dias",IF(I35&lt;=90,"61 a 90 dias","Mais de 90 dias"))))))</f>
        <v/>
      </c>
      <c r="K35">
        <f>IF(A35="","",IF(H35=0,"Pago",IF(I35&gt;0,"Vencido",IF(N(F35)&gt;0,"Pago parcial","Em aberto"))))</f>
        <v/>
      </c>
    </row>
    <row r="36">
      <c r="D36" s="5" t="n"/>
      <c r="E36" s="3" t="n"/>
      <c r="F36" s="3" t="n"/>
      <c r="G36" s="5" t="n"/>
      <c r="H36" s="3">
        <f>IF(A36="","",MAX(0,N(E36)-N(F36)))</f>
        <v/>
      </c>
      <c r="I36" s="4">
        <f>IF(A36="","",IF(OR(H36=0,D36=""),0,MAX(0,Ajustes!$B$1-D36)))</f>
        <v/>
      </c>
      <c r="J36">
        <f>IF(A36="","",IF(H36=0,"Pago",IF(I36=0,"A vencer",IF(I36&lt;=30,"1 a 30 dias",IF(I36&lt;=60,"31 a 60 dias",IF(I36&lt;=90,"61 a 90 dias","Mais de 90 dias"))))))</f>
        <v/>
      </c>
      <c r="K36">
        <f>IF(A36="","",IF(H36=0,"Pago",IF(I36&gt;0,"Vencido",IF(N(F36)&gt;0,"Pago parcial","Em aberto"))))</f>
        <v/>
      </c>
    </row>
    <row r="37">
      <c r="D37" s="5" t="n"/>
      <c r="E37" s="3" t="n"/>
      <c r="F37" s="3" t="n"/>
      <c r="G37" s="5" t="n"/>
      <c r="H37" s="3">
        <f>IF(A37="","",MAX(0,N(E37)-N(F37)))</f>
        <v/>
      </c>
      <c r="I37" s="4">
        <f>IF(A37="","",IF(OR(H37=0,D37=""),0,MAX(0,Ajustes!$B$1-D37)))</f>
        <v/>
      </c>
      <c r="J37">
        <f>IF(A37="","",IF(H37=0,"Pago",IF(I37=0,"A vencer",IF(I37&lt;=30,"1 a 30 dias",IF(I37&lt;=60,"31 a 60 dias",IF(I37&lt;=90,"61 a 90 dias","Mais de 90 dias"))))))</f>
        <v/>
      </c>
      <c r="K37">
        <f>IF(A37="","",IF(H37=0,"Pago",IF(I37&gt;0,"Vencido",IF(N(F37)&gt;0,"Pago parcial","Em aberto"))))</f>
        <v/>
      </c>
    </row>
    <row r="38">
      <c r="D38" s="5" t="n"/>
      <c r="E38" s="3" t="n"/>
      <c r="F38" s="3" t="n"/>
      <c r="G38" s="5" t="n"/>
      <c r="H38" s="3">
        <f>IF(A38="","",MAX(0,N(E38)-N(F38)))</f>
        <v/>
      </c>
      <c r="I38" s="4">
        <f>IF(A38="","",IF(OR(H38=0,D38=""),0,MAX(0,Ajustes!$B$1-D38)))</f>
        <v/>
      </c>
      <c r="J38">
        <f>IF(A38="","",IF(H38=0,"Pago",IF(I38=0,"A vencer",IF(I38&lt;=30,"1 a 30 dias",IF(I38&lt;=60,"31 a 60 dias",IF(I38&lt;=90,"61 a 90 dias","Mais de 90 dias"))))))</f>
        <v/>
      </c>
      <c r="K38">
        <f>IF(A38="","",IF(H38=0,"Pago",IF(I38&gt;0,"Vencido",IF(N(F38)&gt;0,"Pago parcial","Em aberto"))))</f>
        <v/>
      </c>
    </row>
    <row r="39">
      <c r="D39" s="5" t="n"/>
      <c r="E39" s="3" t="n"/>
      <c r="F39" s="3" t="n"/>
      <c r="G39" s="5" t="n"/>
      <c r="H39" s="3">
        <f>IF(A39="","",MAX(0,N(E39)-N(F39)))</f>
        <v/>
      </c>
      <c r="I39" s="4">
        <f>IF(A39="","",IF(OR(H39=0,D39=""),0,MAX(0,Ajustes!$B$1-D39)))</f>
        <v/>
      </c>
      <c r="J39">
        <f>IF(A39="","",IF(H39=0,"Pago",IF(I39=0,"A vencer",IF(I39&lt;=30,"1 a 30 dias",IF(I39&lt;=60,"31 a 60 dias",IF(I39&lt;=90,"61 a 90 dias","Mais de 90 dias"))))))</f>
        <v/>
      </c>
      <c r="K39">
        <f>IF(A39="","",IF(H39=0,"Pago",IF(I39&gt;0,"Vencido",IF(N(F39)&gt;0,"Pago parcial","Em aberto"))))</f>
        <v/>
      </c>
    </row>
    <row r="40">
      <c r="D40" s="5" t="n"/>
      <c r="E40" s="3" t="n"/>
      <c r="F40" s="3" t="n"/>
      <c r="G40" s="5" t="n"/>
      <c r="H40" s="3">
        <f>IF(A40="","",MAX(0,N(E40)-N(F40)))</f>
        <v/>
      </c>
      <c r="I40" s="4">
        <f>IF(A40="","",IF(OR(H40=0,D40=""),0,MAX(0,Ajustes!$B$1-D40)))</f>
        <v/>
      </c>
      <c r="J40">
        <f>IF(A40="","",IF(H40=0,"Pago",IF(I40=0,"A vencer",IF(I40&lt;=30,"1 a 30 dias",IF(I40&lt;=60,"31 a 60 dias",IF(I40&lt;=90,"61 a 90 dias","Mais de 90 dias"))))))</f>
        <v/>
      </c>
      <c r="K40">
        <f>IF(A40="","",IF(H40=0,"Pago",IF(I40&gt;0,"Vencido",IF(N(F40)&gt;0,"Pago parcial","Em aberto"))))</f>
        <v/>
      </c>
    </row>
    <row r="41">
      <c r="D41" s="5" t="n"/>
      <c r="E41" s="3" t="n"/>
      <c r="F41" s="3" t="n"/>
      <c r="G41" s="5" t="n"/>
      <c r="H41" s="3">
        <f>IF(A41="","",MAX(0,N(E41)-N(F41)))</f>
        <v/>
      </c>
      <c r="I41" s="4">
        <f>IF(A41="","",IF(OR(H41=0,D41=""),0,MAX(0,Ajustes!$B$1-D41)))</f>
        <v/>
      </c>
      <c r="J41">
        <f>IF(A41="","",IF(H41=0,"Pago",IF(I41=0,"A vencer",IF(I41&lt;=30,"1 a 30 dias",IF(I41&lt;=60,"31 a 60 dias",IF(I41&lt;=90,"61 a 90 dias","Mais de 90 dias"))))))</f>
        <v/>
      </c>
      <c r="K41">
        <f>IF(A41="","",IF(H41=0,"Pago",IF(I41&gt;0,"Vencido",IF(N(F41)&gt;0,"Pago parcial","Em aberto"))))</f>
        <v/>
      </c>
    </row>
    <row r="42">
      <c r="D42" s="5" t="n"/>
      <c r="E42" s="3" t="n"/>
      <c r="F42" s="3" t="n"/>
      <c r="G42" s="5" t="n"/>
      <c r="H42" s="3">
        <f>IF(A42="","",MAX(0,N(E42)-N(F42)))</f>
        <v/>
      </c>
      <c r="I42" s="4">
        <f>IF(A42="","",IF(OR(H42=0,D42=""),0,MAX(0,Ajustes!$B$1-D42)))</f>
        <v/>
      </c>
      <c r="J42">
        <f>IF(A42="","",IF(H42=0,"Pago",IF(I42=0,"A vencer",IF(I42&lt;=30,"1 a 30 dias",IF(I42&lt;=60,"31 a 60 dias",IF(I42&lt;=90,"61 a 90 dias","Mais de 90 dias"))))))</f>
        <v/>
      </c>
      <c r="K42">
        <f>IF(A42="","",IF(H42=0,"Pago",IF(I42&gt;0,"Vencido",IF(N(F42)&gt;0,"Pago parcial","Em aberto"))))</f>
        <v/>
      </c>
    </row>
    <row r="43">
      <c r="D43" s="5" t="n"/>
      <c r="E43" s="3" t="n"/>
      <c r="F43" s="3" t="n"/>
      <c r="G43" s="5" t="n"/>
      <c r="H43" s="3">
        <f>IF(A43="","",MAX(0,N(E43)-N(F43)))</f>
        <v/>
      </c>
      <c r="I43" s="4">
        <f>IF(A43="","",IF(OR(H43=0,D43=""),0,MAX(0,Ajustes!$B$1-D43)))</f>
        <v/>
      </c>
      <c r="J43">
        <f>IF(A43="","",IF(H43=0,"Pago",IF(I43=0,"A vencer",IF(I43&lt;=30,"1 a 30 dias",IF(I43&lt;=60,"31 a 60 dias",IF(I43&lt;=90,"61 a 90 dias","Mais de 90 dias"))))))</f>
        <v/>
      </c>
      <c r="K43">
        <f>IF(A43="","",IF(H43=0,"Pago",IF(I43&gt;0,"Vencido",IF(N(F43)&gt;0,"Pago parcial","Em aberto"))))</f>
        <v/>
      </c>
    </row>
    <row r="44">
      <c r="D44" s="5" t="n"/>
      <c r="E44" s="3" t="n"/>
      <c r="F44" s="3" t="n"/>
      <c r="G44" s="5" t="n"/>
      <c r="H44" s="3">
        <f>IF(A44="","",MAX(0,N(E44)-N(F44)))</f>
        <v/>
      </c>
      <c r="I44" s="4">
        <f>IF(A44="","",IF(OR(H44=0,D44=""),0,MAX(0,Ajustes!$B$1-D44)))</f>
        <v/>
      </c>
      <c r="J44">
        <f>IF(A44="","",IF(H44=0,"Pago",IF(I44=0,"A vencer",IF(I44&lt;=30,"1 a 30 dias",IF(I44&lt;=60,"31 a 60 dias",IF(I44&lt;=90,"61 a 90 dias","Mais de 90 dias"))))))</f>
        <v/>
      </c>
      <c r="K44">
        <f>IF(A44="","",IF(H44=0,"Pago",IF(I44&gt;0,"Vencido",IF(N(F44)&gt;0,"Pago parcial","Em aberto"))))</f>
        <v/>
      </c>
    </row>
    <row r="45">
      <c r="D45" s="5" t="n"/>
      <c r="E45" s="3" t="n"/>
      <c r="F45" s="3" t="n"/>
      <c r="G45" s="5" t="n"/>
      <c r="H45" s="3">
        <f>IF(A45="","",MAX(0,N(E45)-N(F45)))</f>
        <v/>
      </c>
      <c r="I45" s="4">
        <f>IF(A45="","",IF(OR(H45=0,D45=""),0,MAX(0,Ajustes!$B$1-D45)))</f>
        <v/>
      </c>
      <c r="J45">
        <f>IF(A45="","",IF(H45=0,"Pago",IF(I45=0,"A vencer",IF(I45&lt;=30,"1 a 30 dias",IF(I45&lt;=60,"31 a 60 dias",IF(I45&lt;=90,"61 a 90 dias","Mais de 90 dias"))))))</f>
        <v/>
      </c>
      <c r="K45">
        <f>IF(A45="","",IF(H45=0,"Pago",IF(I45&gt;0,"Vencido",IF(N(F45)&gt;0,"Pago parcial","Em aberto"))))</f>
        <v/>
      </c>
    </row>
    <row r="46">
      <c r="D46" s="5" t="n"/>
      <c r="E46" s="3" t="n"/>
      <c r="F46" s="3" t="n"/>
      <c r="G46" s="5" t="n"/>
      <c r="H46" s="3">
        <f>IF(A46="","",MAX(0,N(E46)-N(F46)))</f>
        <v/>
      </c>
      <c r="I46" s="4">
        <f>IF(A46="","",IF(OR(H46=0,D46=""),0,MAX(0,Ajustes!$B$1-D46)))</f>
        <v/>
      </c>
      <c r="J46">
        <f>IF(A46="","",IF(H46=0,"Pago",IF(I46=0,"A vencer",IF(I46&lt;=30,"1 a 30 dias",IF(I46&lt;=60,"31 a 60 dias",IF(I46&lt;=90,"61 a 90 dias","Mais de 90 dias"))))))</f>
        <v/>
      </c>
      <c r="K46">
        <f>IF(A46="","",IF(H46=0,"Pago",IF(I46&gt;0,"Vencido",IF(N(F46)&gt;0,"Pago parcial","Em aberto"))))</f>
        <v/>
      </c>
    </row>
    <row r="47">
      <c r="D47" s="5" t="n"/>
      <c r="E47" s="3" t="n"/>
      <c r="F47" s="3" t="n"/>
      <c r="G47" s="5" t="n"/>
      <c r="H47" s="3">
        <f>IF(A47="","",MAX(0,N(E47)-N(F47)))</f>
        <v/>
      </c>
      <c r="I47" s="4">
        <f>IF(A47="","",IF(OR(H47=0,D47=""),0,MAX(0,Ajustes!$B$1-D47)))</f>
        <v/>
      </c>
      <c r="J47">
        <f>IF(A47="","",IF(H47=0,"Pago",IF(I47=0,"A vencer",IF(I47&lt;=30,"1 a 30 dias",IF(I47&lt;=60,"31 a 60 dias",IF(I47&lt;=90,"61 a 90 dias","Mais de 90 dias"))))))</f>
        <v/>
      </c>
      <c r="K47">
        <f>IF(A47="","",IF(H47=0,"Pago",IF(I47&gt;0,"Vencido",IF(N(F47)&gt;0,"Pago parcial","Em aberto"))))</f>
        <v/>
      </c>
    </row>
    <row r="48">
      <c r="D48" s="5" t="n"/>
      <c r="E48" s="3" t="n"/>
      <c r="F48" s="3" t="n"/>
      <c r="G48" s="5" t="n"/>
      <c r="H48" s="3">
        <f>IF(A48="","",MAX(0,N(E48)-N(F48)))</f>
        <v/>
      </c>
      <c r="I48" s="4">
        <f>IF(A48="","",IF(OR(H48=0,D48=""),0,MAX(0,Ajustes!$B$1-D48)))</f>
        <v/>
      </c>
      <c r="J48">
        <f>IF(A48="","",IF(H48=0,"Pago",IF(I48=0,"A vencer",IF(I48&lt;=30,"1 a 30 dias",IF(I48&lt;=60,"31 a 60 dias",IF(I48&lt;=90,"61 a 90 dias","Mais de 90 dias"))))))</f>
        <v/>
      </c>
      <c r="K48">
        <f>IF(A48="","",IF(H48=0,"Pago",IF(I48&gt;0,"Vencido",IF(N(F48)&gt;0,"Pago parcial","Em aberto"))))</f>
        <v/>
      </c>
    </row>
    <row r="49">
      <c r="D49" s="5" t="n"/>
      <c r="E49" s="3" t="n"/>
      <c r="F49" s="3" t="n"/>
      <c r="G49" s="5" t="n"/>
      <c r="H49" s="3">
        <f>IF(A49="","",MAX(0,N(E49)-N(F49)))</f>
        <v/>
      </c>
      <c r="I49" s="4">
        <f>IF(A49="","",IF(OR(H49=0,D49=""),0,MAX(0,Ajustes!$B$1-D49)))</f>
        <v/>
      </c>
      <c r="J49">
        <f>IF(A49="","",IF(H49=0,"Pago",IF(I49=0,"A vencer",IF(I49&lt;=30,"1 a 30 dias",IF(I49&lt;=60,"31 a 60 dias",IF(I49&lt;=90,"61 a 90 dias","Mais de 90 dias"))))))</f>
        <v/>
      </c>
      <c r="K49">
        <f>IF(A49="","",IF(H49=0,"Pago",IF(I49&gt;0,"Vencido",IF(N(F49)&gt;0,"Pago parcial","Em aberto"))))</f>
        <v/>
      </c>
    </row>
    <row r="50">
      <c r="D50" s="5" t="n"/>
      <c r="E50" s="3" t="n"/>
      <c r="F50" s="3" t="n"/>
      <c r="G50" s="5" t="n"/>
      <c r="H50" s="3">
        <f>IF(A50="","",MAX(0,N(E50)-N(F50)))</f>
        <v/>
      </c>
      <c r="I50" s="4">
        <f>IF(A50="","",IF(OR(H50=0,D50=""),0,MAX(0,Ajustes!$B$1-D50)))</f>
        <v/>
      </c>
      <c r="J50">
        <f>IF(A50="","",IF(H50=0,"Pago",IF(I50=0,"A vencer",IF(I50&lt;=30,"1 a 30 dias",IF(I50&lt;=60,"31 a 60 dias",IF(I50&lt;=90,"61 a 90 dias","Mais de 90 dias"))))))</f>
        <v/>
      </c>
      <c r="K50">
        <f>IF(A50="","",IF(H50=0,"Pago",IF(I50&gt;0,"Vencido",IF(N(F50)&gt;0,"Pago parcial","Em aberto"))))</f>
        <v/>
      </c>
    </row>
    <row r="51">
      <c r="D51" s="5" t="n"/>
      <c r="E51" s="3" t="n"/>
      <c r="F51" s="3" t="n"/>
      <c r="G51" s="5" t="n"/>
      <c r="H51" s="3">
        <f>IF(A51="","",MAX(0,N(E51)-N(F51)))</f>
        <v/>
      </c>
      <c r="I51" s="4">
        <f>IF(A51="","",IF(OR(H51=0,D51=""),0,MAX(0,Ajustes!$B$1-D51)))</f>
        <v/>
      </c>
      <c r="J51">
        <f>IF(A51="","",IF(H51=0,"Pago",IF(I51=0,"A vencer",IF(I51&lt;=30,"1 a 30 dias",IF(I51&lt;=60,"31 a 60 dias",IF(I51&lt;=90,"61 a 90 dias","Mais de 90 dias"))))))</f>
        <v/>
      </c>
      <c r="K51">
        <f>IF(A51="","",IF(H51=0,"Pago",IF(I51&gt;0,"Vencido",IF(N(F51)&gt;0,"Pago parcial","Em aberto"))))</f>
        <v/>
      </c>
    </row>
    <row r="52">
      <c r="D52" s="5" t="n"/>
      <c r="E52" s="3" t="n"/>
      <c r="F52" s="3" t="n"/>
      <c r="G52" s="5" t="n"/>
      <c r="H52" s="3">
        <f>IF(A52="","",MAX(0,N(E52)-N(F52)))</f>
        <v/>
      </c>
      <c r="I52" s="4">
        <f>IF(A52="","",IF(OR(H52=0,D52=""),0,MAX(0,Ajustes!$B$1-D52)))</f>
        <v/>
      </c>
      <c r="J52">
        <f>IF(A52="","",IF(H52=0,"Pago",IF(I52=0,"A vencer",IF(I52&lt;=30,"1 a 30 dias",IF(I52&lt;=60,"31 a 60 dias",IF(I52&lt;=90,"61 a 90 dias","Mais de 90 dias"))))))</f>
        <v/>
      </c>
      <c r="K52">
        <f>IF(A52="","",IF(H52=0,"Pago",IF(I52&gt;0,"Vencido",IF(N(F52)&gt;0,"Pago parcial","Em aberto"))))</f>
        <v/>
      </c>
    </row>
    <row r="53">
      <c r="D53" s="5" t="n"/>
      <c r="E53" s="3" t="n"/>
      <c r="F53" s="3" t="n"/>
      <c r="G53" s="5" t="n"/>
      <c r="H53" s="3">
        <f>IF(A53="","",MAX(0,N(E53)-N(F53)))</f>
        <v/>
      </c>
      <c r="I53" s="4">
        <f>IF(A53="","",IF(OR(H53=0,D53=""),0,MAX(0,Ajustes!$B$1-D53)))</f>
        <v/>
      </c>
      <c r="J53">
        <f>IF(A53="","",IF(H53=0,"Pago",IF(I53=0,"A vencer",IF(I53&lt;=30,"1 a 30 dias",IF(I53&lt;=60,"31 a 60 dias",IF(I53&lt;=90,"61 a 90 dias","Mais de 90 dias"))))))</f>
        <v/>
      </c>
      <c r="K53">
        <f>IF(A53="","",IF(H53=0,"Pago",IF(I53&gt;0,"Vencido",IF(N(F53)&gt;0,"Pago parcial","Em aberto"))))</f>
        <v/>
      </c>
    </row>
    <row r="54">
      <c r="D54" s="5" t="n"/>
      <c r="E54" s="3" t="n"/>
      <c r="F54" s="3" t="n"/>
      <c r="G54" s="5" t="n"/>
      <c r="H54" s="3">
        <f>IF(A54="","",MAX(0,N(E54)-N(F54)))</f>
        <v/>
      </c>
      <c r="I54" s="4">
        <f>IF(A54="","",IF(OR(H54=0,D54=""),0,MAX(0,Ajustes!$B$1-D54)))</f>
        <v/>
      </c>
      <c r="J54">
        <f>IF(A54="","",IF(H54=0,"Pago",IF(I54=0,"A vencer",IF(I54&lt;=30,"1 a 30 dias",IF(I54&lt;=60,"31 a 60 dias",IF(I54&lt;=90,"61 a 90 dias","Mais de 90 dias"))))))</f>
        <v/>
      </c>
      <c r="K54">
        <f>IF(A54="","",IF(H54=0,"Pago",IF(I54&gt;0,"Vencido",IF(N(F54)&gt;0,"Pago parcial","Em aberto"))))</f>
        <v/>
      </c>
    </row>
    <row r="55">
      <c r="D55" s="5" t="n"/>
      <c r="E55" s="3" t="n"/>
      <c r="F55" s="3" t="n"/>
      <c r="G55" s="5" t="n"/>
      <c r="H55" s="3">
        <f>IF(A55="","",MAX(0,N(E55)-N(F55)))</f>
        <v/>
      </c>
      <c r="I55" s="4">
        <f>IF(A55="","",IF(OR(H55=0,D55=""),0,MAX(0,Ajustes!$B$1-D55)))</f>
        <v/>
      </c>
      <c r="J55">
        <f>IF(A55="","",IF(H55=0,"Pago",IF(I55=0,"A vencer",IF(I55&lt;=30,"1 a 30 dias",IF(I55&lt;=60,"31 a 60 dias",IF(I55&lt;=90,"61 a 90 dias","Mais de 90 dias"))))))</f>
        <v/>
      </c>
      <c r="K55">
        <f>IF(A55="","",IF(H55=0,"Pago",IF(I55&gt;0,"Vencido",IF(N(F55)&gt;0,"Pago parcial","Em aberto"))))</f>
        <v/>
      </c>
    </row>
    <row r="56">
      <c r="D56" s="5" t="n"/>
      <c r="E56" s="3" t="n"/>
      <c r="F56" s="3" t="n"/>
      <c r="G56" s="5" t="n"/>
      <c r="H56" s="3">
        <f>IF(A56="","",MAX(0,N(E56)-N(F56)))</f>
        <v/>
      </c>
      <c r="I56" s="4">
        <f>IF(A56="","",IF(OR(H56=0,D56=""),0,MAX(0,Ajustes!$B$1-D56)))</f>
        <v/>
      </c>
      <c r="J56">
        <f>IF(A56="","",IF(H56=0,"Pago",IF(I56=0,"A vencer",IF(I56&lt;=30,"1 a 30 dias",IF(I56&lt;=60,"31 a 60 dias",IF(I56&lt;=90,"61 a 90 dias","Mais de 90 dias"))))))</f>
        <v/>
      </c>
      <c r="K56">
        <f>IF(A56="","",IF(H56=0,"Pago",IF(I56&gt;0,"Vencido",IF(N(F56)&gt;0,"Pago parcial","Em aberto"))))</f>
        <v/>
      </c>
    </row>
    <row r="57">
      <c r="D57" s="5" t="n"/>
      <c r="E57" s="3" t="n"/>
      <c r="F57" s="3" t="n"/>
      <c r="G57" s="5" t="n"/>
      <c r="H57" s="3">
        <f>IF(A57="","",MAX(0,N(E57)-N(F57)))</f>
        <v/>
      </c>
      <c r="I57" s="4">
        <f>IF(A57="","",IF(OR(H57=0,D57=""),0,MAX(0,Ajustes!$B$1-D57)))</f>
        <v/>
      </c>
      <c r="J57">
        <f>IF(A57="","",IF(H57=0,"Pago",IF(I57=0,"A vencer",IF(I57&lt;=30,"1 a 30 dias",IF(I57&lt;=60,"31 a 60 dias",IF(I57&lt;=90,"61 a 90 dias","Mais de 90 dias"))))))</f>
        <v/>
      </c>
      <c r="K57">
        <f>IF(A57="","",IF(H57=0,"Pago",IF(I57&gt;0,"Vencido",IF(N(F57)&gt;0,"Pago parcial","Em aberto"))))</f>
        <v/>
      </c>
    </row>
    <row r="58">
      <c r="D58" s="5" t="n"/>
      <c r="E58" s="3" t="n"/>
      <c r="F58" s="3" t="n"/>
      <c r="G58" s="5" t="n"/>
      <c r="H58" s="3">
        <f>IF(A58="","",MAX(0,N(E58)-N(F58)))</f>
        <v/>
      </c>
      <c r="I58" s="4">
        <f>IF(A58="","",IF(OR(H58=0,D58=""),0,MAX(0,Ajustes!$B$1-D58)))</f>
        <v/>
      </c>
      <c r="J58">
        <f>IF(A58="","",IF(H58=0,"Pago",IF(I58=0,"A vencer",IF(I58&lt;=30,"1 a 30 dias",IF(I58&lt;=60,"31 a 60 dias",IF(I58&lt;=90,"61 a 90 dias","Mais de 90 dias"))))))</f>
        <v/>
      </c>
      <c r="K58">
        <f>IF(A58="","",IF(H58=0,"Pago",IF(I58&gt;0,"Vencido",IF(N(F58)&gt;0,"Pago parcial","Em aberto"))))</f>
        <v/>
      </c>
    </row>
    <row r="59">
      <c r="D59" s="5" t="n"/>
      <c r="E59" s="3" t="n"/>
      <c r="F59" s="3" t="n"/>
      <c r="G59" s="5" t="n"/>
      <c r="H59" s="3">
        <f>IF(A59="","",MAX(0,N(E59)-N(F59)))</f>
        <v/>
      </c>
      <c r="I59" s="4">
        <f>IF(A59="","",IF(OR(H59=0,D59=""),0,MAX(0,Ajustes!$B$1-D59)))</f>
        <v/>
      </c>
      <c r="J59">
        <f>IF(A59="","",IF(H59=0,"Pago",IF(I59=0,"A vencer",IF(I59&lt;=30,"1 a 30 dias",IF(I59&lt;=60,"31 a 60 dias",IF(I59&lt;=90,"61 a 90 dias","Mais de 90 dias"))))))</f>
        <v/>
      </c>
      <c r="K59">
        <f>IF(A59="","",IF(H59=0,"Pago",IF(I59&gt;0,"Vencido",IF(N(F59)&gt;0,"Pago parcial","Em aberto"))))</f>
        <v/>
      </c>
    </row>
    <row r="60">
      <c r="D60" s="5" t="n"/>
      <c r="E60" s="3" t="n"/>
      <c r="F60" s="3" t="n"/>
      <c r="G60" s="5" t="n"/>
      <c r="H60" s="3">
        <f>IF(A60="","",MAX(0,N(E60)-N(F60)))</f>
        <v/>
      </c>
      <c r="I60" s="4">
        <f>IF(A60="","",IF(OR(H60=0,D60=""),0,MAX(0,Ajustes!$B$1-D60)))</f>
        <v/>
      </c>
      <c r="J60">
        <f>IF(A60="","",IF(H60=0,"Pago",IF(I60=0,"A vencer",IF(I60&lt;=30,"1 a 30 dias",IF(I60&lt;=60,"31 a 60 dias",IF(I60&lt;=90,"61 a 90 dias","Mais de 90 dias"))))))</f>
        <v/>
      </c>
      <c r="K60">
        <f>IF(A60="","",IF(H60=0,"Pago",IF(I60&gt;0,"Vencido",IF(N(F60)&gt;0,"Pago parcial","Em aberto"))))</f>
        <v/>
      </c>
    </row>
    <row r="61">
      <c r="D61" s="5" t="n"/>
      <c r="E61" s="3" t="n"/>
      <c r="F61" s="3" t="n"/>
      <c r="G61" s="5" t="n"/>
      <c r="H61" s="3">
        <f>IF(A61="","",MAX(0,N(E61)-N(F61)))</f>
        <v/>
      </c>
      <c r="I61" s="4">
        <f>IF(A61="","",IF(OR(H61=0,D61=""),0,MAX(0,Ajustes!$B$1-D61)))</f>
        <v/>
      </c>
      <c r="J61">
        <f>IF(A61="","",IF(H61=0,"Pago",IF(I61=0,"A vencer",IF(I61&lt;=30,"1 a 30 dias",IF(I61&lt;=60,"31 a 60 dias",IF(I61&lt;=90,"61 a 90 dias","Mais de 90 dias"))))))</f>
        <v/>
      </c>
      <c r="K61">
        <f>IF(A61="","",IF(H61=0,"Pago",IF(I61&gt;0,"Vencido",IF(N(F61)&gt;0,"Pago parcial","Em aberto"))))</f>
        <v/>
      </c>
    </row>
    <row r="62">
      <c r="D62" s="5" t="n"/>
      <c r="E62" s="3" t="n"/>
      <c r="F62" s="3" t="n"/>
      <c r="G62" s="5" t="n"/>
      <c r="H62" s="3">
        <f>IF(A62="","",MAX(0,N(E62)-N(F62)))</f>
        <v/>
      </c>
      <c r="I62" s="4">
        <f>IF(A62="","",IF(OR(H62=0,D62=""),0,MAX(0,Ajustes!$B$1-D62)))</f>
        <v/>
      </c>
      <c r="J62">
        <f>IF(A62="","",IF(H62=0,"Pago",IF(I62=0,"A vencer",IF(I62&lt;=30,"1 a 30 dias",IF(I62&lt;=60,"31 a 60 dias",IF(I62&lt;=90,"61 a 90 dias","Mais de 90 dias"))))))</f>
        <v/>
      </c>
      <c r="K62">
        <f>IF(A62="","",IF(H62=0,"Pago",IF(I62&gt;0,"Vencido",IF(N(F62)&gt;0,"Pago parcial","Em aberto"))))</f>
        <v/>
      </c>
    </row>
    <row r="63">
      <c r="D63" s="5" t="n"/>
      <c r="E63" s="3" t="n"/>
      <c r="F63" s="3" t="n"/>
      <c r="G63" s="5" t="n"/>
      <c r="H63" s="3">
        <f>IF(A63="","",MAX(0,N(E63)-N(F63)))</f>
        <v/>
      </c>
      <c r="I63" s="4">
        <f>IF(A63="","",IF(OR(H63=0,D63=""),0,MAX(0,Ajustes!$B$1-D63)))</f>
        <v/>
      </c>
      <c r="J63">
        <f>IF(A63="","",IF(H63=0,"Pago",IF(I63=0,"A vencer",IF(I63&lt;=30,"1 a 30 dias",IF(I63&lt;=60,"31 a 60 dias",IF(I63&lt;=90,"61 a 90 dias","Mais de 90 dias"))))))</f>
        <v/>
      </c>
      <c r="K63">
        <f>IF(A63="","",IF(H63=0,"Pago",IF(I63&gt;0,"Vencido",IF(N(F63)&gt;0,"Pago parcial","Em aberto"))))</f>
        <v/>
      </c>
    </row>
    <row r="64">
      <c r="D64" s="5" t="n"/>
      <c r="E64" s="3" t="n"/>
      <c r="F64" s="3" t="n"/>
      <c r="G64" s="5" t="n"/>
      <c r="H64" s="3">
        <f>IF(A64="","",MAX(0,N(E64)-N(F64)))</f>
        <v/>
      </c>
      <c r="I64" s="4">
        <f>IF(A64="","",IF(OR(H64=0,D64=""),0,MAX(0,Ajustes!$B$1-D64)))</f>
        <v/>
      </c>
      <c r="J64">
        <f>IF(A64="","",IF(H64=0,"Pago",IF(I64=0,"A vencer",IF(I64&lt;=30,"1 a 30 dias",IF(I64&lt;=60,"31 a 60 dias",IF(I64&lt;=90,"61 a 90 dias","Mais de 90 dias"))))))</f>
        <v/>
      </c>
      <c r="K64">
        <f>IF(A64="","",IF(H64=0,"Pago",IF(I64&gt;0,"Vencido",IF(N(F64)&gt;0,"Pago parcial","Em aberto"))))</f>
        <v/>
      </c>
    </row>
    <row r="65">
      <c r="D65" s="5" t="n"/>
      <c r="E65" s="3" t="n"/>
      <c r="F65" s="3" t="n"/>
      <c r="G65" s="5" t="n"/>
      <c r="H65" s="3">
        <f>IF(A65="","",MAX(0,N(E65)-N(F65)))</f>
        <v/>
      </c>
      <c r="I65" s="4">
        <f>IF(A65="","",IF(OR(H65=0,D65=""),0,MAX(0,Ajustes!$B$1-D65)))</f>
        <v/>
      </c>
      <c r="J65">
        <f>IF(A65="","",IF(H65=0,"Pago",IF(I65=0,"A vencer",IF(I65&lt;=30,"1 a 30 dias",IF(I65&lt;=60,"31 a 60 dias",IF(I65&lt;=90,"61 a 90 dias","Mais de 90 dias"))))))</f>
        <v/>
      </c>
      <c r="K65">
        <f>IF(A65="","",IF(H65=0,"Pago",IF(I65&gt;0,"Vencido",IF(N(F65)&gt;0,"Pago parcial","Em aberto"))))</f>
        <v/>
      </c>
    </row>
    <row r="66">
      <c r="D66" s="5" t="n"/>
      <c r="E66" s="3" t="n"/>
      <c r="F66" s="3" t="n"/>
      <c r="G66" s="5" t="n"/>
      <c r="H66" s="3">
        <f>IF(A66="","",MAX(0,N(E66)-N(F66)))</f>
        <v/>
      </c>
      <c r="I66" s="4">
        <f>IF(A66="","",IF(OR(H66=0,D66=""),0,MAX(0,Ajustes!$B$1-D66)))</f>
        <v/>
      </c>
      <c r="J66">
        <f>IF(A66="","",IF(H66=0,"Pago",IF(I66=0,"A vencer",IF(I66&lt;=30,"1 a 30 dias",IF(I66&lt;=60,"31 a 60 dias",IF(I66&lt;=90,"61 a 90 dias","Mais de 90 dias"))))))</f>
        <v/>
      </c>
      <c r="K66">
        <f>IF(A66="","",IF(H66=0,"Pago",IF(I66&gt;0,"Vencido",IF(N(F66)&gt;0,"Pago parcial","Em aberto"))))</f>
        <v/>
      </c>
    </row>
    <row r="67">
      <c r="D67" s="5" t="n"/>
      <c r="E67" s="3" t="n"/>
      <c r="F67" s="3" t="n"/>
      <c r="G67" s="5" t="n"/>
      <c r="H67" s="3">
        <f>IF(A67="","",MAX(0,N(E67)-N(F67)))</f>
        <v/>
      </c>
      <c r="I67" s="4">
        <f>IF(A67="","",IF(OR(H67=0,D67=""),0,MAX(0,Ajustes!$B$1-D67)))</f>
        <v/>
      </c>
      <c r="J67">
        <f>IF(A67="","",IF(H67=0,"Pago",IF(I67=0,"A vencer",IF(I67&lt;=30,"1 a 30 dias",IF(I67&lt;=60,"31 a 60 dias",IF(I67&lt;=90,"61 a 90 dias","Mais de 90 dias"))))))</f>
        <v/>
      </c>
      <c r="K67">
        <f>IF(A67="","",IF(H67=0,"Pago",IF(I67&gt;0,"Vencido",IF(N(F67)&gt;0,"Pago parcial","Em aberto"))))</f>
        <v/>
      </c>
    </row>
    <row r="68">
      <c r="D68" s="5" t="n"/>
      <c r="E68" s="3" t="n"/>
      <c r="F68" s="3" t="n"/>
      <c r="G68" s="5" t="n"/>
      <c r="H68" s="3">
        <f>IF(A68="","",MAX(0,N(E68)-N(F68)))</f>
        <v/>
      </c>
      <c r="I68" s="4">
        <f>IF(A68="","",IF(OR(H68=0,D68=""),0,MAX(0,Ajustes!$B$1-D68)))</f>
        <v/>
      </c>
      <c r="J68">
        <f>IF(A68="","",IF(H68=0,"Pago",IF(I68=0,"A vencer",IF(I68&lt;=30,"1 a 30 dias",IF(I68&lt;=60,"31 a 60 dias",IF(I68&lt;=90,"61 a 90 dias","Mais de 90 dias"))))))</f>
        <v/>
      </c>
      <c r="K68">
        <f>IF(A68="","",IF(H68=0,"Pago",IF(I68&gt;0,"Vencido",IF(N(F68)&gt;0,"Pago parcial","Em aberto"))))</f>
        <v/>
      </c>
    </row>
    <row r="69">
      <c r="D69" s="5" t="n"/>
      <c r="E69" s="3" t="n"/>
      <c r="F69" s="3" t="n"/>
      <c r="G69" s="5" t="n"/>
      <c r="H69" s="3">
        <f>IF(A69="","",MAX(0,N(E69)-N(F69)))</f>
        <v/>
      </c>
      <c r="I69" s="4">
        <f>IF(A69="","",IF(OR(H69=0,D69=""),0,MAX(0,Ajustes!$B$1-D69)))</f>
        <v/>
      </c>
      <c r="J69">
        <f>IF(A69="","",IF(H69=0,"Pago",IF(I69=0,"A vencer",IF(I69&lt;=30,"1 a 30 dias",IF(I69&lt;=60,"31 a 60 dias",IF(I69&lt;=90,"61 a 90 dias","Mais de 90 dias"))))))</f>
        <v/>
      </c>
      <c r="K69">
        <f>IF(A69="","",IF(H69=0,"Pago",IF(I69&gt;0,"Vencido",IF(N(F69)&gt;0,"Pago parcial","Em aberto"))))</f>
        <v/>
      </c>
    </row>
    <row r="70">
      <c r="D70" s="5" t="n"/>
      <c r="E70" s="3" t="n"/>
      <c r="F70" s="3" t="n"/>
      <c r="G70" s="5" t="n"/>
      <c r="H70" s="3">
        <f>IF(A70="","",MAX(0,N(E70)-N(F70)))</f>
        <v/>
      </c>
      <c r="I70" s="4">
        <f>IF(A70="","",IF(OR(H70=0,D70=""),0,MAX(0,Ajustes!$B$1-D70)))</f>
        <v/>
      </c>
      <c r="J70">
        <f>IF(A70="","",IF(H70=0,"Pago",IF(I70=0,"A vencer",IF(I70&lt;=30,"1 a 30 dias",IF(I70&lt;=60,"31 a 60 dias",IF(I70&lt;=90,"61 a 90 dias","Mais de 90 dias"))))))</f>
        <v/>
      </c>
      <c r="K70">
        <f>IF(A70="","",IF(H70=0,"Pago",IF(I70&gt;0,"Vencido",IF(N(F70)&gt;0,"Pago parcial","Em aberto"))))</f>
        <v/>
      </c>
    </row>
    <row r="71">
      <c r="D71" s="5" t="n"/>
      <c r="E71" s="3" t="n"/>
      <c r="F71" s="3" t="n"/>
      <c r="G71" s="5" t="n"/>
      <c r="H71" s="3">
        <f>IF(A71="","",MAX(0,N(E71)-N(F71)))</f>
        <v/>
      </c>
      <c r="I71" s="4">
        <f>IF(A71="","",IF(OR(H71=0,D71=""),0,MAX(0,Ajustes!$B$1-D71)))</f>
        <v/>
      </c>
      <c r="J71">
        <f>IF(A71="","",IF(H71=0,"Pago",IF(I71=0,"A vencer",IF(I71&lt;=30,"1 a 30 dias",IF(I71&lt;=60,"31 a 60 dias",IF(I71&lt;=90,"61 a 90 dias","Mais de 90 dias"))))))</f>
        <v/>
      </c>
      <c r="K71">
        <f>IF(A71="","",IF(H71=0,"Pago",IF(I71&gt;0,"Vencido",IF(N(F71)&gt;0,"Pago parcial","Em aberto"))))</f>
        <v/>
      </c>
    </row>
    <row r="72">
      <c r="D72" s="5" t="n"/>
      <c r="E72" s="3" t="n"/>
      <c r="F72" s="3" t="n"/>
      <c r="G72" s="5" t="n"/>
      <c r="H72" s="3">
        <f>IF(A72="","",MAX(0,N(E72)-N(F72)))</f>
        <v/>
      </c>
      <c r="I72" s="4">
        <f>IF(A72="","",IF(OR(H72=0,D72=""),0,MAX(0,Ajustes!$B$1-D72)))</f>
        <v/>
      </c>
      <c r="J72">
        <f>IF(A72="","",IF(H72=0,"Pago",IF(I72=0,"A vencer",IF(I72&lt;=30,"1 a 30 dias",IF(I72&lt;=60,"31 a 60 dias",IF(I72&lt;=90,"61 a 90 dias","Mais de 90 dias"))))))</f>
        <v/>
      </c>
      <c r="K72">
        <f>IF(A72="","",IF(H72=0,"Pago",IF(I72&gt;0,"Vencido",IF(N(F72)&gt;0,"Pago parcial","Em aberto"))))</f>
        <v/>
      </c>
    </row>
    <row r="73">
      <c r="D73" s="5" t="n"/>
      <c r="E73" s="3" t="n"/>
      <c r="F73" s="3" t="n"/>
      <c r="G73" s="5" t="n"/>
      <c r="H73" s="3">
        <f>IF(A73="","",MAX(0,N(E73)-N(F73)))</f>
        <v/>
      </c>
      <c r="I73" s="4">
        <f>IF(A73="","",IF(OR(H73=0,D73=""),0,MAX(0,Ajustes!$B$1-D73)))</f>
        <v/>
      </c>
      <c r="J73">
        <f>IF(A73="","",IF(H73=0,"Pago",IF(I73=0,"A vencer",IF(I73&lt;=30,"1 a 30 dias",IF(I73&lt;=60,"31 a 60 dias",IF(I73&lt;=90,"61 a 90 dias","Mais de 90 dias"))))))</f>
        <v/>
      </c>
      <c r="K73">
        <f>IF(A73="","",IF(H73=0,"Pago",IF(I73&gt;0,"Vencido",IF(N(F73)&gt;0,"Pago parcial","Em aberto"))))</f>
        <v/>
      </c>
    </row>
    <row r="74">
      <c r="D74" s="5" t="n"/>
      <c r="E74" s="3" t="n"/>
      <c r="F74" s="3" t="n"/>
      <c r="G74" s="5" t="n"/>
      <c r="H74" s="3">
        <f>IF(A74="","",MAX(0,N(E74)-N(F74)))</f>
        <v/>
      </c>
      <c r="I74" s="4">
        <f>IF(A74="","",IF(OR(H74=0,D74=""),0,MAX(0,Ajustes!$B$1-D74)))</f>
        <v/>
      </c>
      <c r="J74">
        <f>IF(A74="","",IF(H74=0,"Pago",IF(I74=0,"A vencer",IF(I74&lt;=30,"1 a 30 dias",IF(I74&lt;=60,"31 a 60 dias",IF(I74&lt;=90,"61 a 90 dias","Mais de 90 dias"))))))</f>
        <v/>
      </c>
      <c r="K74">
        <f>IF(A74="","",IF(H74=0,"Pago",IF(I74&gt;0,"Vencido",IF(N(F74)&gt;0,"Pago parcial","Em aberto"))))</f>
        <v/>
      </c>
    </row>
    <row r="75">
      <c r="D75" s="5" t="n"/>
      <c r="E75" s="3" t="n"/>
      <c r="F75" s="3" t="n"/>
      <c r="G75" s="5" t="n"/>
      <c r="H75" s="3">
        <f>IF(A75="","",MAX(0,N(E75)-N(F75)))</f>
        <v/>
      </c>
      <c r="I75" s="4">
        <f>IF(A75="","",IF(OR(H75=0,D75=""),0,MAX(0,Ajustes!$B$1-D75)))</f>
        <v/>
      </c>
      <c r="J75">
        <f>IF(A75="","",IF(H75=0,"Pago",IF(I75=0,"A vencer",IF(I75&lt;=30,"1 a 30 dias",IF(I75&lt;=60,"31 a 60 dias",IF(I75&lt;=90,"61 a 90 dias","Mais de 90 dias"))))))</f>
        <v/>
      </c>
      <c r="K75">
        <f>IF(A75="","",IF(H75=0,"Pago",IF(I75&gt;0,"Vencido",IF(N(F75)&gt;0,"Pago parcial","Em aberto"))))</f>
        <v/>
      </c>
    </row>
    <row r="76">
      <c r="D76" s="5" t="n"/>
      <c r="E76" s="3" t="n"/>
      <c r="F76" s="3" t="n"/>
      <c r="G76" s="5" t="n"/>
      <c r="H76" s="3">
        <f>IF(A76="","",MAX(0,N(E76)-N(F76)))</f>
        <v/>
      </c>
      <c r="I76" s="4">
        <f>IF(A76="","",IF(OR(H76=0,D76=""),0,MAX(0,Ajustes!$B$1-D76)))</f>
        <v/>
      </c>
      <c r="J76">
        <f>IF(A76="","",IF(H76=0,"Pago",IF(I76=0,"A vencer",IF(I76&lt;=30,"1 a 30 dias",IF(I76&lt;=60,"31 a 60 dias",IF(I76&lt;=90,"61 a 90 dias","Mais de 90 dias"))))))</f>
        <v/>
      </c>
      <c r="K76">
        <f>IF(A76="","",IF(H76=0,"Pago",IF(I76&gt;0,"Vencido",IF(N(F76)&gt;0,"Pago parcial","Em aberto"))))</f>
        <v/>
      </c>
    </row>
    <row r="77">
      <c r="D77" s="5" t="n"/>
      <c r="E77" s="3" t="n"/>
      <c r="F77" s="3" t="n"/>
      <c r="G77" s="5" t="n"/>
      <c r="H77" s="3">
        <f>IF(A77="","",MAX(0,N(E77)-N(F77)))</f>
        <v/>
      </c>
      <c r="I77" s="4">
        <f>IF(A77="","",IF(OR(H77=0,D77=""),0,MAX(0,Ajustes!$B$1-D77)))</f>
        <v/>
      </c>
      <c r="J77">
        <f>IF(A77="","",IF(H77=0,"Pago",IF(I77=0,"A vencer",IF(I77&lt;=30,"1 a 30 dias",IF(I77&lt;=60,"31 a 60 dias",IF(I77&lt;=90,"61 a 90 dias","Mais de 90 dias"))))))</f>
        <v/>
      </c>
      <c r="K77">
        <f>IF(A77="","",IF(H77=0,"Pago",IF(I77&gt;0,"Vencido",IF(N(F77)&gt;0,"Pago parcial","Em aberto"))))</f>
        <v/>
      </c>
    </row>
    <row r="78">
      <c r="D78" s="5" t="n"/>
      <c r="E78" s="3" t="n"/>
      <c r="F78" s="3" t="n"/>
      <c r="G78" s="5" t="n"/>
      <c r="H78" s="3">
        <f>IF(A78="","",MAX(0,N(E78)-N(F78)))</f>
        <v/>
      </c>
      <c r="I78" s="4">
        <f>IF(A78="","",IF(OR(H78=0,D78=""),0,MAX(0,Ajustes!$B$1-D78)))</f>
        <v/>
      </c>
      <c r="J78">
        <f>IF(A78="","",IF(H78=0,"Pago",IF(I78=0,"A vencer",IF(I78&lt;=30,"1 a 30 dias",IF(I78&lt;=60,"31 a 60 dias",IF(I78&lt;=90,"61 a 90 dias","Mais de 90 dias"))))))</f>
        <v/>
      </c>
      <c r="K78">
        <f>IF(A78="","",IF(H78=0,"Pago",IF(I78&gt;0,"Vencido",IF(N(F78)&gt;0,"Pago parcial","Em aberto"))))</f>
        <v/>
      </c>
    </row>
    <row r="79">
      <c r="D79" s="5" t="n"/>
      <c r="E79" s="3" t="n"/>
      <c r="F79" s="3" t="n"/>
      <c r="G79" s="5" t="n"/>
      <c r="H79" s="3">
        <f>IF(A79="","",MAX(0,N(E79)-N(F79)))</f>
        <v/>
      </c>
      <c r="I79" s="4">
        <f>IF(A79="","",IF(OR(H79=0,D79=""),0,MAX(0,Ajustes!$B$1-D79)))</f>
        <v/>
      </c>
      <c r="J79">
        <f>IF(A79="","",IF(H79=0,"Pago",IF(I79=0,"A vencer",IF(I79&lt;=30,"1 a 30 dias",IF(I79&lt;=60,"31 a 60 dias",IF(I79&lt;=90,"61 a 90 dias","Mais de 90 dias"))))))</f>
        <v/>
      </c>
      <c r="K79">
        <f>IF(A79="","",IF(H79=0,"Pago",IF(I79&gt;0,"Vencido",IF(N(F79)&gt;0,"Pago parcial","Em aberto"))))</f>
        <v/>
      </c>
    </row>
    <row r="80">
      <c r="D80" s="5" t="n"/>
      <c r="E80" s="3" t="n"/>
      <c r="F80" s="3" t="n"/>
      <c r="G80" s="5" t="n"/>
      <c r="H80" s="3">
        <f>IF(A80="","",MAX(0,N(E80)-N(F80)))</f>
        <v/>
      </c>
      <c r="I80" s="4">
        <f>IF(A80="","",IF(OR(H80=0,D80=""),0,MAX(0,Ajustes!$B$1-D80)))</f>
        <v/>
      </c>
      <c r="J80">
        <f>IF(A80="","",IF(H80=0,"Pago",IF(I80=0,"A vencer",IF(I80&lt;=30,"1 a 30 dias",IF(I80&lt;=60,"31 a 60 dias",IF(I80&lt;=90,"61 a 90 dias","Mais de 90 dias"))))))</f>
        <v/>
      </c>
      <c r="K80">
        <f>IF(A80="","",IF(H80=0,"Pago",IF(I80&gt;0,"Vencido",IF(N(F80)&gt;0,"Pago parcial","Em aberto"))))</f>
        <v/>
      </c>
    </row>
    <row r="81">
      <c r="D81" s="5" t="n"/>
      <c r="E81" s="3" t="n"/>
      <c r="F81" s="3" t="n"/>
      <c r="G81" s="5" t="n"/>
      <c r="H81" s="3">
        <f>IF(A81="","",MAX(0,N(E81)-N(F81)))</f>
        <v/>
      </c>
      <c r="I81" s="4">
        <f>IF(A81="","",IF(OR(H81=0,D81=""),0,MAX(0,Ajustes!$B$1-D81)))</f>
        <v/>
      </c>
      <c r="J81">
        <f>IF(A81="","",IF(H81=0,"Pago",IF(I81=0,"A vencer",IF(I81&lt;=30,"1 a 30 dias",IF(I81&lt;=60,"31 a 60 dias",IF(I81&lt;=90,"61 a 90 dias","Mais de 90 dias"))))))</f>
        <v/>
      </c>
      <c r="K81">
        <f>IF(A81="","",IF(H81=0,"Pago",IF(I81&gt;0,"Vencido",IF(N(F81)&gt;0,"Pago parcial","Em aberto"))))</f>
        <v/>
      </c>
    </row>
    <row r="82">
      <c r="D82" s="5" t="n"/>
      <c r="E82" s="3" t="n"/>
      <c r="F82" s="3" t="n"/>
      <c r="G82" s="5" t="n"/>
      <c r="H82" s="3">
        <f>IF(A82="","",MAX(0,N(E82)-N(F82)))</f>
        <v/>
      </c>
      <c r="I82" s="4">
        <f>IF(A82="","",IF(OR(H82=0,D82=""),0,MAX(0,Ajustes!$B$1-D82)))</f>
        <v/>
      </c>
      <c r="J82">
        <f>IF(A82="","",IF(H82=0,"Pago",IF(I82=0,"A vencer",IF(I82&lt;=30,"1 a 30 dias",IF(I82&lt;=60,"31 a 60 dias",IF(I82&lt;=90,"61 a 90 dias","Mais de 90 dias"))))))</f>
        <v/>
      </c>
      <c r="K82">
        <f>IF(A82="","",IF(H82=0,"Pago",IF(I82&gt;0,"Vencido",IF(N(F82)&gt;0,"Pago parcial","Em aberto"))))</f>
        <v/>
      </c>
    </row>
    <row r="83">
      <c r="D83" s="5" t="n"/>
      <c r="E83" s="3" t="n"/>
      <c r="F83" s="3" t="n"/>
      <c r="G83" s="5" t="n"/>
      <c r="H83" s="3">
        <f>IF(A83="","",MAX(0,N(E83)-N(F83)))</f>
        <v/>
      </c>
      <c r="I83" s="4">
        <f>IF(A83="","",IF(OR(H83=0,D83=""),0,MAX(0,Ajustes!$B$1-D83)))</f>
        <v/>
      </c>
      <c r="J83">
        <f>IF(A83="","",IF(H83=0,"Pago",IF(I83=0,"A vencer",IF(I83&lt;=30,"1 a 30 dias",IF(I83&lt;=60,"31 a 60 dias",IF(I83&lt;=90,"61 a 90 dias","Mais de 90 dias"))))))</f>
        <v/>
      </c>
      <c r="K83">
        <f>IF(A83="","",IF(H83=0,"Pago",IF(I83&gt;0,"Vencido",IF(N(F83)&gt;0,"Pago parcial","Em aberto"))))</f>
        <v/>
      </c>
    </row>
    <row r="84">
      <c r="D84" s="5" t="n"/>
      <c r="E84" s="3" t="n"/>
      <c r="F84" s="3" t="n"/>
      <c r="G84" s="5" t="n"/>
      <c r="H84" s="3">
        <f>IF(A84="","",MAX(0,N(E84)-N(F84)))</f>
        <v/>
      </c>
      <c r="I84" s="4">
        <f>IF(A84="","",IF(OR(H84=0,D84=""),0,MAX(0,Ajustes!$B$1-D84)))</f>
        <v/>
      </c>
      <c r="J84">
        <f>IF(A84="","",IF(H84=0,"Pago",IF(I84=0,"A vencer",IF(I84&lt;=30,"1 a 30 dias",IF(I84&lt;=60,"31 a 60 dias",IF(I84&lt;=90,"61 a 90 dias","Mais de 90 dias"))))))</f>
        <v/>
      </c>
      <c r="K84">
        <f>IF(A84="","",IF(H84=0,"Pago",IF(I84&gt;0,"Vencido",IF(N(F84)&gt;0,"Pago parcial","Em aberto"))))</f>
        <v/>
      </c>
    </row>
    <row r="85">
      <c r="D85" s="5" t="n"/>
      <c r="E85" s="3" t="n"/>
      <c r="F85" s="3" t="n"/>
      <c r="G85" s="5" t="n"/>
      <c r="H85" s="3">
        <f>IF(A85="","",MAX(0,N(E85)-N(F85)))</f>
        <v/>
      </c>
      <c r="I85" s="4">
        <f>IF(A85="","",IF(OR(H85=0,D85=""),0,MAX(0,Ajustes!$B$1-D85)))</f>
        <v/>
      </c>
      <c r="J85">
        <f>IF(A85="","",IF(H85=0,"Pago",IF(I85=0,"A vencer",IF(I85&lt;=30,"1 a 30 dias",IF(I85&lt;=60,"31 a 60 dias",IF(I85&lt;=90,"61 a 90 dias","Mais de 90 dias"))))))</f>
        <v/>
      </c>
      <c r="K85">
        <f>IF(A85="","",IF(H85=0,"Pago",IF(I85&gt;0,"Vencido",IF(N(F85)&gt;0,"Pago parcial","Em aberto"))))</f>
        <v/>
      </c>
    </row>
    <row r="86">
      <c r="D86" s="5" t="n"/>
      <c r="E86" s="3" t="n"/>
      <c r="F86" s="3" t="n"/>
      <c r="G86" s="5" t="n"/>
      <c r="H86" s="3">
        <f>IF(A86="","",MAX(0,N(E86)-N(F86)))</f>
        <v/>
      </c>
      <c r="I86" s="4">
        <f>IF(A86="","",IF(OR(H86=0,D86=""),0,MAX(0,Ajustes!$B$1-D86)))</f>
        <v/>
      </c>
      <c r="J86">
        <f>IF(A86="","",IF(H86=0,"Pago",IF(I86=0,"A vencer",IF(I86&lt;=30,"1 a 30 dias",IF(I86&lt;=60,"31 a 60 dias",IF(I86&lt;=90,"61 a 90 dias","Mais de 90 dias"))))))</f>
        <v/>
      </c>
      <c r="K86">
        <f>IF(A86="","",IF(H86=0,"Pago",IF(I86&gt;0,"Vencido",IF(N(F86)&gt;0,"Pago parcial","Em aberto"))))</f>
        <v/>
      </c>
    </row>
    <row r="87">
      <c r="D87" s="5" t="n"/>
      <c r="E87" s="3" t="n"/>
      <c r="F87" s="3" t="n"/>
      <c r="G87" s="5" t="n"/>
      <c r="H87" s="3">
        <f>IF(A87="","",MAX(0,N(E87)-N(F87)))</f>
        <v/>
      </c>
      <c r="I87" s="4">
        <f>IF(A87="","",IF(OR(H87=0,D87=""),0,MAX(0,Ajustes!$B$1-D87)))</f>
        <v/>
      </c>
      <c r="J87">
        <f>IF(A87="","",IF(H87=0,"Pago",IF(I87=0,"A vencer",IF(I87&lt;=30,"1 a 30 dias",IF(I87&lt;=60,"31 a 60 dias",IF(I87&lt;=90,"61 a 90 dias","Mais de 90 dias"))))))</f>
        <v/>
      </c>
      <c r="K87">
        <f>IF(A87="","",IF(H87=0,"Pago",IF(I87&gt;0,"Vencido",IF(N(F87)&gt;0,"Pago parcial","Em aberto"))))</f>
        <v/>
      </c>
    </row>
    <row r="88">
      <c r="D88" s="5" t="n"/>
      <c r="E88" s="3" t="n"/>
      <c r="F88" s="3" t="n"/>
      <c r="G88" s="5" t="n"/>
      <c r="H88" s="3">
        <f>IF(A88="","",MAX(0,N(E88)-N(F88)))</f>
        <v/>
      </c>
      <c r="I88" s="4">
        <f>IF(A88="","",IF(OR(H88=0,D88=""),0,MAX(0,Ajustes!$B$1-D88)))</f>
        <v/>
      </c>
      <c r="J88">
        <f>IF(A88="","",IF(H88=0,"Pago",IF(I88=0,"A vencer",IF(I88&lt;=30,"1 a 30 dias",IF(I88&lt;=60,"31 a 60 dias",IF(I88&lt;=90,"61 a 90 dias","Mais de 90 dias"))))))</f>
        <v/>
      </c>
      <c r="K88">
        <f>IF(A88="","",IF(H88=0,"Pago",IF(I88&gt;0,"Vencido",IF(N(F88)&gt;0,"Pago parcial","Em aberto"))))</f>
        <v/>
      </c>
    </row>
    <row r="89">
      <c r="D89" s="5" t="n"/>
      <c r="E89" s="3" t="n"/>
      <c r="F89" s="3" t="n"/>
      <c r="G89" s="5" t="n"/>
      <c r="H89" s="3">
        <f>IF(A89="","",MAX(0,N(E89)-N(F89)))</f>
        <v/>
      </c>
      <c r="I89" s="4">
        <f>IF(A89="","",IF(OR(H89=0,D89=""),0,MAX(0,Ajustes!$B$1-D89)))</f>
        <v/>
      </c>
      <c r="J89">
        <f>IF(A89="","",IF(H89=0,"Pago",IF(I89=0,"A vencer",IF(I89&lt;=30,"1 a 30 dias",IF(I89&lt;=60,"31 a 60 dias",IF(I89&lt;=90,"61 a 90 dias","Mais de 90 dias"))))))</f>
        <v/>
      </c>
      <c r="K89">
        <f>IF(A89="","",IF(H89=0,"Pago",IF(I89&gt;0,"Vencido",IF(N(F89)&gt;0,"Pago parcial","Em aberto"))))</f>
        <v/>
      </c>
    </row>
    <row r="90">
      <c r="D90" s="5" t="n"/>
      <c r="E90" s="3" t="n"/>
      <c r="F90" s="3" t="n"/>
      <c r="G90" s="5" t="n"/>
      <c r="H90" s="3">
        <f>IF(A90="","",MAX(0,N(E90)-N(F90)))</f>
        <v/>
      </c>
      <c r="I90" s="4">
        <f>IF(A90="","",IF(OR(H90=0,D90=""),0,MAX(0,Ajustes!$B$1-D90)))</f>
        <v/>
      </c>
      <c r="J90">
        <f>IF(A90="","",IF(H90=0,"Pago",IF(I90=0,"A vencer",IF(I90&lt;=30,"1 a 30 dias",IF(I90&lt;=60,"31 a 60 dias",IF(I90&lt;=90,"61 a 90 dias","Mais de 90 dias"))))))</f>
        <v/>
      </c>
      <c r="K90">
        <f>IF(A90="","",IF(H90=0,"Pago",IF(I90&gt;0,"Vencido",IF(N(F90)&gt;0,"Pago parcial","Em aberto"))))</f>
        <v/>
      </c>
    </row>
    <row r="91">
      <c r="D91" s="5" t="n"/>
      <c r="E91" s="3" t="n"/>
      <c r="F91" s="3" t="n"/>
      <c r="G91" s="5" t="n"/>
      <c r="H91" s="3">
        <f>IF(A91="","",MAX(0,N(E91)-N(F91)))</f>
        <v/>
      </c>
      <c r="I91" s="4">
        <f>IF(A91="","",IF(OR(H91=0,D91=""),0,MAX(0,Ajustes!$B$1-D91)))</f>
        <v/>
      </c>
      <c r="J91">
        <f>IF(A91="","",IF(H91=0,"Pago",IF(I91=0,"A vencer",IF(I91&lt;=30,"1 a 30 dias",IF(I91&lt;=60,"31 a 60 dias",IF(I91&lt;=90,"61 a 90 dias","Mais de 90 dias"))))))</f>
        <v/>
      </c>
      <c r="K91">
        <f>IF(A91="","",IF(H91=0,"Pago",IF(I91&gt;0,"Vencido",IF(N(F91)&gt;0,"Pago parcial","Em aberto"))))</f>
        <v/>
      </c>
    </row>
    <row r="92">
      <c r="D92" s="5" t="n"/>
      <c r="E92" s="3" t="n"/>
      <c r="F92" s="3" t="n"/>
      <c r="G92" s="5" t="n"/>
      <c r="H92" s="3">
        <f>IF(A92="","",MAX(0,N(E92)-N(F92)))</f>
        <v/>
      </c>
      <c r="I92" s="4">
        <f>IF(A92="","",IF(OR(H92=0,D92=""),0,MAX(0,Ajustes!$B$1-D92)))</f>
        <v/>
      </c>
      <c r="J92">
        <f>IF(A92="","",IF(H92=0,"Pago",IF(I92=0,"A vencer",IF(I92&lt;=30,"1 a 30 dias",IF(I92&lt;=60,"31 a 60 dias",IF(I92&lt;=90,"61 a 90 dias","Mais de 90 dias"))))))</f>
        <v/>
      </c>
      <c r="K92">
        <f>IF(A92="","",IF(H92=0,"Pago",IF(I92&gt;0,"Vencido",IF(N(F92)&gt;0,"Pago parcial","Em aberto"))))</f>
        <v/>
      </c>
    </row>
    <row r="93">
      <c r="D93" s="5" t="n"/>
      <c r="E93" s="3" t="n"/>
      <c r="F93" s="3" t="n"/>
      <c r="G93" s="5" t="n"/>
      <c r="H93" s="3">
        <f>IF(A93="","",MAX(0,N(E93)-N(F93)))</f>
        <v/>
      </c>
      <c r="I93" s="4">
        <f>IF(A93="","",IF(OR(H93=0,D93=""),0,MAX(0,Ajustes!$B$1-D93)))</f>
        <v/>
      </c>
      <c r="J93">
        <f>IF(A93="","",IF(H93=0,"Pago",IF(I93=0,"A vencer",IF(I93&lt;=30,"1 a 30 dias",IF(I93&lt;=60,"31 a 60 dias",IF(I93&lt;=90,"61 a 90 dias","Mais de 90 dias"))))))</f>
        <v/>
      </c>
      <c r="K93">
        <f>IF(A93="","",IF(H93=0,"Pago",IF(I93&gt;0,"Vencido",IF(N(F93)&gt;0,"Pago parcial","Em aberto"))))</f>
        <v/>
      </c>
    </row>
    <row r="94">
      <c r="D94" s="5" t="n"/>
      <c r="E94" s="3" t="n"/>
      <c r="F94" s="3" t="n"/>
      <c r="G94" s="5" t="n"/>
      <c r="H94" s="3">
        <f>IF(A94="","",MAX(0,N(E94)-N(F94)))</f>
        <v/>
      </c>
      <c r="I94" s="4">
        <f>IF(A94="","",IF(OR(H94=0,D94=""),0,MAX(0,Ajustes!$B$1-D94)))</f>
        <v/>
      </c>
      <c r="J94">
        <f>IF(A94="","",IF(H94=0,"Pago",IF(I94=0,"A vencer",IF(I94&lt;=30,"1 a 30 dias",IF(I94&lt;=60,"31 a 60 dias",IF(I94&lt;=90,"61 a 90 dias","Mais de 90 dias"))))))</f>
        <v/>
      </c>
      <c r="K94">
        <f>IF(A94="","",IF(H94=0,"Pago",IF(I94&gt;0,"Vencido",IF(N(F94)&gt;0,"Pago parcial","Em aberto"))))</f>
        <v/>
      </c>
    </row>
    <row r="95">
      <c r="D95" s="5" t="n"/>
      <c r="E95" s="3" t="n"/>
      <c r="F95" s="3" t="n"/>
      <c r="G95" s="5" t="n"/>
      <c r="H95" s="3">
        <f>IF(A95="","",MAX(0,N(E95)-N(F95)))</f>
        <v/>
      </c>
      <c r="I95" s="4">
        <f>IF(A95="","",IF(OR(H95=0,D95=""),0,MAX(0,Ajustes!$B$1-D95)))</f>
        <v/>
      </c>
      <c r="J95">
        <f>IF(A95="","",IF(H95=0,"Pago",IF(I95=0,"A vencer",IF(I95&lt;=30,"1 a 30 dias",IF(I95&lt;=60,"31 a 60 dias",IF(I95&lt;=90,"61 a 90 dias","Mais de 90 dias"))))))</f>
        <v/>
      </c>
      <c r="K95">
        <f>IF(A95="","",IF(H95=0,"Pago",IF(I95&gt;0,"Vencido",IF(N(F95)&gt;0,"Pago parcial","Em aberto"))))</f>
        <v/>
      </c>
    </row>
    <row r="96">
      <c r="D96" s="5" t="n"/>
      <c r="E96" s="3" t="n"/>
      <c r="F96" s="3" t="n"/>
      <c r="G96" s="5" t="n"/>
      <c r="H96" s="3">
        <f>IF(A96="","",MAX(0,N(E96)-N(F96)))</f>
        <v/>
      </c>
      <c r="I96" s="4">
        <f>IF(A96="","",IF(OR(H96=0,D96=""),0,MAX(0,Ajustes!$B$1-D96)))</f>
        <v/>
      </c>
      <c r="J96">
        <f>IF(A96="","",IF(H96=0,"Pago",IF(I96=0,"A vencer",IF(I96&lt;=30,"1 a 30 dias",IF(I96&lt;=60,"31 a 60 dias",IF(I96&lt;=90,"61 a 90 dias","Mais de 90 dias"))))))</f>
        <v/>
      </c>
      <c r="K96">
        <f>IF(A96="","",IF(H96=0,"Pago",IF(I96&gt;0,"Vencido",IF(N(F96)&gt;0,"Pago parcial","Em aberto"))))</f>
        <v/>
      </c>
    </row>
    <row r="97">
      <c r="D97" s="5" t="n"/>
      <c r="E97" s="3" t="n"/>
      <c r="F97" s="3" t="n"/>
      <c r="G97" s="5" t="n"/>
      <c r="H97" s="3">
        <f>IF(A97="","",MAX(0,N(E97)-N(F97)))</f>
        <v/>
      </c>
      <c r="I97" s="4">
        <f>IF(A97="","",IF(OR(H97=0,D97=""),0,MAX(0,Ajustes!$B$1-D97)))</f>
        <v/>
      </c>
      <c r="J97">
        <f>IF(A97="","",IF(H97=0,"Pago",IF(I97=0,"A vencer",IF(I97&lt;=30,"1 a 30 dias",IF(I97&lt;=60,"31 a 60 dias",IF(I97&lt;=90,"61 a 90 dias","Mais de 90 dias"))))))</f>
        <v/>
      </c>
      <c r="K97">
        <f>IF(A97="","",IF(H97=0,"Pago",IF(I97&gt;0,"Vencido",IF(N(F97)&gt;0,"Pago parcial","Em aberto"))))</f>
        <v/>
      </c>
    </row>
    <row r="98">
      <c r="D98" s="5" t="n"/>
      <c r="E98" s="3" t="n"/>
      <c r="F98" s="3" t="n"/>
      <c r="G98" s="5" t="n"/>
      <c r="H98" s="3">
        <f>IF(A98="","",MAX(0,N(E98)-N(F98)))</f>
        <v/>
      </c>
      <c r="I98" s="4">
        <f>IF(A98="","",IF(OR(H98=0,D98=""),0,MAX(0,Ajustes!$B$1-D98)))</f>
        <v/>
      </c>
      <c r="J98">
        <f>IF(A98="","",IF(H98=0,"Pago",IF(I98=0,"A vencer",IF(I98&lt;=30,"1 a 30 dias",IF(I98&lt;=60,"31 a 60 dias",IF(I98&lt;=90,"61 a 90 dias","Mais de 90 dias"))))))</f>
        <v/>
      </c>
      <c r="K98">
        <f>IF(A98="","",IF(H98=0,"Pago",IF(I98&gt;0,"Vencido",IF(N(F98)&gt;0,"Pago parcial","Em aberto"))))</f>
        <v/>
      </c>
    </row>
    <row r="99">
      <c r="D99" s="5" t="n"/>
      <c r="E99" s="3" t="n"/>
      <c r="F99" s="3" t="n"/>
      <c r="G99" s="5" t="n"/>
      <c r="H99" s="3">
        <f>IF(A99="","",MAX(0,N(E99)-N(F99)))</f>
        <v/>
      </c>
      <c r="I99" s="4">
        <f>IF(A99="","",IF(OR(H99=0,D99=""),0,MAX(0,Ajustes!$B$1-D99)))</f>
        <v/>
      </c>
      <c r="J99">
        <f>IF(A99="","",IF(H99=0,"Pago",IF(I99=0,"A vencer",IF(I99&lt;=30,"1 a 30 dias",IF(I99&lt;=60,"31 a 60 dias",IF(I99&lt;=90,"61 a 90 dias","Mais de 90 dias"))))))</f>
        <v/>
      </c>
      <c r="K99">
        <f>IF(A99="","",IF(H99=0,"Pago",IF(I99&gt;0,"Vencido",IF(N(F99)&gt;0,"Pago parcial","Em aberto"))))</f>
        <v/>
      </c>
    </row>
    <row r="100">
      <c r="D100" s="5" t="n"/>
      <c r="E100" s="3" t="n"/>
      <c r="F100" s="3" t="n"/>
      <c r="G100" s="5" t="n"/>
      <c r="H100" s="3">
        <f>IF(A100="","",MAX(0,N(E100)-N(F100)))</f>
        <v/>
      </c>
      <c r="I100" s="4">
        <f>IF(A100="","",IF(OR(H100=0,D100=""),0,MAX(0,Ajustes!$B$1-D100)))</f>
        <v/>
      </c>
      <c r="J100">
        <f>IF(A100="","",IF(H100=0,"Pago",IF(I100=0,"A vencer",IF(I100&lt;=30,"1 a 30 dias",IF(I100&lt;=60,"31 a 60 dias",IF(I100&lt;=90,"61 a 90 dias","Mais de 90 dias"))))))</f>
        <v/>
      </c>
      <c r="K100">
        <f>IF(A100="","",IF(H100=0,"Pago",IF(I100&gt;0,"Vencido",IF(N(F100)&gt;0,"Pago parcial","Em aberto"))))</f>
        <v/>
      </c>
    </row>
    <row r="101">
      <c r="D101" s="5" t="n"/>
      <c r="E101" s="3" t="n"/>
      <c r="F101" s="3" t="n"/>
      <c r="G101" s="5" t="n"/>
      <c r="H101" s="3">
        <f>IF(A101="","",MAX(0,N(E101)-N(F101)))</f>
        <v/>
      </c>
      <c r="I101" s="4">
        <f>IF(A101="","",IF(OR(H101=0,D101=""),0,MAX(0,Ajustes!$B$1-D101)))</f>
        <v/>
      </c>
      <c r="J101">
        <f>IF(A101="","",IF(H101=0,"Pago",IF(I101=0,"A vencer",IF(I101&lt;=30,"1 a 30 dias",IF(I101&lt;=60,"31 a 60 dias",IF(I101&lt;=90,"61 a 90 dias","Mais de 90 dias"))))))</f>
        <v/>
      </c>
      <c r="K101">
        <f>IF(A101="","",IF(H101=0,"Pago",IF(I101&gt;0,"Vencido",IF(N(F101)&gt;0,"Pago parcial","Em aberto"))))</f>
        <v/>
      </c>
    </row>
    <row r="102">
      <c r="D102" s="5" t="n"/>
      <c r="E102" s="3" t="n"/>
      <c r="F102" s="3" t="n"/>
      <c r="G102" s="5" t="n"/>
      <c r="H102" s="3">
        <f>IF(A102="","",MAX(0,N(E102)-N(F102)))</f>
        <v/>
      </c>
      <c r="I102" s="4">
        <f>IF(A102="","",IF(OR(H102=0,D102=""),0,MAX(0,Ajustes!$B$1-D102)))</f>
        <v/>
      </c>
      <c r="J102">
        <f>IF(A102="","",IF(H102=0,"Pago",IF(I102=0,"A vencer",IF(I102&lt;=30,"1 a 30 dias",IF(I102&lt;=60,"31 a 60 dias",IF(I102&lt;=90,"61 a 90 dias","Mais de 90 dias"))))))</f>
        <v/>
      </c>
      <c r="K102">
        <f>IF(A102="","",IF(H102=0,"Pago",IF(I102&gt;0,"Vencido",IF(N(F102)&gt;0,"Pago parcial","Em aberto"))))</f>
        <v/>
      </c>
    </row>
    <row r="103">
      <c r="D103" s="5" t="n"/>
      <c r="E103" s="3" t="n"/>
      <c r="F103" s="3" t="n"/>
      <c r="G103" s="5" t="n"/>
      <c r="H103" s="3">
        <f>IF(A103="","",MAX(0,N(E103)-N(F103)))</f>
        <v/>
      </c>
      <c r="I103" s="4">
        <f>IF(A103="","",IF(OR(H103=0,D103=""),0,MAX(0,Ajustes!$B$1-D103)))</f>
        <v/>
      </c>
      <c r="J103">
        <f>IF(A103="","",IF(H103=0,"Pago",IF(I103=0,"A vencer",IF(I103&lt;=30,"1 a 30 dias",IF(I103&lt;=60,"31 a 60 dias",IF(I103&lt;=90,"61 a 90 dias","Mais de 90 dias"))))))</f>
        <v/>
      </c>
      <c r="K103">
        <f>IF(A103="","",IF(H103=0,"Pago",IF(I103&gt;0,"Vencido",IF(N(F103)&gt;0,"Pago parcial","Em aberto"))))</f>
        <v/>
      </c>
    </row>
    <row r="104">
      <c r="D104" s="5" t="n"/>
      <c r="E104" s="3" t="n"/>
      <c r="F104" s="3" t="n"/>
      <c r="G104" s="5" t="n"/>
      <c r="H104" s="3">
        <f>IF(A104="","",MAX(0,N(E104)-N(F104)))</f>
        <v/>
      </c>
      <c r="I104" s="4">
        <f>IF(A104="","",IF(OR(H104=0,D104=""),0,MAX(0,Ajustes!$B$1-D104)))</f>
        <v/>
      </c>
      <c r="J104">
        <f>IF(A104="","",IF(H104=0,"Pago",IF(I104=0,"A vencer",IF(I104&lt;=30,"1 a 30 dias",IF(I104&lt;=60,"31 a 60 dias",IF(I104&lt;=90,"61 a 90 dias","Mais de 90 dias"))))))</f>
        <v/>
      </c>
      <c r="K104">
        <f>IF(A104="","",IF(H104=0,"Pago",IF(I104&gt;0,"Vencido",IF(N(F104)&gt;0,"Pago parcial","Em aberto"))))</f>
        <v/>
      </c>
    </row>
    <row r="105">
      <c r="D105" s="5" t="n"/>
      <c r="E105" s="3" t="n"/>
      <c r="F105" s="3" t="n"/>
      <c r="G105" s="5" t="n"/>
      <c r="H105" s="3">
        <f>IF(A105="","",MAX(0,N(E105)-N(F105)))</f>
        <v/>
      </c>
      <c r="I105" s="4">
        <f>IF(A105="","",IF(OR(H105=0,D105=""),0,MAX(0,Ajustes!$B$1-D105)))</f>
        <v/>
      </c>
      <c r="J105">
        <f>IF(A105="","",IF(H105=0,"Pago",IF(I105=0,"A vencer",IF(I105&lt;=30,"1 a 30 dias",IF(I105&lt;=60,"31 a 60 dias",IF(I105&lt;=90,"61 a 90 dias","Mais de 90 dias"))))))</f>
        <v/>
      </c>
      <c r="K105">
        <f>IF(A105="","",IF(H105=0,"Pago",IF(I105&gt;0,"Vencido",IF(N(F105)&gt;0,"Pago parcial","Em aberto"))))</f>
        <v/>
      </c>
    </row>
    <row r="106">
      <c r="D106" s="5" t="n"/>
      <c r="E106" s="3" t="n"/>
      <c r="F106" s="3" t="n"/>
      <c r="G106" s="5" t="n"/>
      <c r="H106" s="3">
        <f>IF(A106="","",MAX(0,N(E106)-N(F106)))</f>
        <v/>
      </c>
      <c r="I106" s="4">
        <f>IF(A106="","",IF(OR(H106=0,D106=""),0,MAX(0,Ajustes!$B$1-D106)))</f>
        <v/>
      </c>
      <c r="J106">
        <f>IF(A106="","",IF(H106=0,"Pago",IF(I106=0,"A vencer",IF(I106&lt;=30,"1 a 30 dias",IF(I106&lt;=60,"31 a 60 dias",IF(I106&lt;=90,"61 a 90 dias","Mais de 90 dias"))))))</f>
        <v/>
      </c>
      <c r="K106">
        <f>IF(A106="","",IF(H106=0,"Pago",IF(I106&gt;0,"Vencido",IF(N(F106)&gt;0,"Pago parcial","Em aberto"))))</f>
        <v/>
      </c>
    </row>
    <row r="107">
      <c r="D107" s="5" t="n"/>
      <c r="E107" s="3" t="n"/>
      <c r="F107" s="3" t="n"/>
      <c r="G107" s="5" t="n"/>
      <c r="H107" s="3">
        <f>IF(A107="","",MAX(0,N(E107)-N(F107)))</f>
        <v/>
      </c>
      <c r="I107" s="4">
        <f>IF(A107="","",IF(OR(H107=0,D107=""),0,MAX(0,Ajustes!$B$1-D107)))</f>
        <v/>
      </c>
      <c r="J107">
        <f>IF(A107="","",IF(H107=0,"Pago",IF(I107=0,"A vencer",IF(I107&lt;=30,"1 a 30 dias",IF(I107&lt;=60,"31 a 60 dias",IF(I107&lt;=90,"61 a 90 dias","Mais de 90 dias"))))))</f>
        <v/>
      </c>
      <c r="K107">
        <f>IF(A107="","",IF(H107=0,"Pago",IF(I107&gt;0,"Vencido",IF(N(F107)&gt;0,"Pago parcial","Em aberto"))))</f>
        <v/>
      </c>
    </row>
    <row r="108">
      <c r="D108" s="5" t="n"/>
      <c r="E108" s="3" t="n"/>
      <c r="F108" s="3" t="n"/>
      <c r="G108" s="5" t="n"/>
      <c r="H108" s="3">
        <f>IF(A108="","",MAX(0,N(E108)-N(F108)))</f>
        <v/>
      </c>
      <c r="I108" s="4">
        <f>IF(A108="","",IF(OR(H108=0,D108=""),0,MAX(0,Ajustes!$B$1-D108)))</f>
        <v/>
      </c>
      <c r="J108">
        <f>IF(A108="","",IF(H108=0,"Pago",IF(I108=0,"A vencer",IF(I108&lt;=30,"1 a 30 dias",IF(I108&lt;=60,"31 a 60 dias",IF(I108&lt;=90,"61 a 90 dias","Mais de 90 dias"))))))</f>
        <v/>
      </c>
      <c r="K108">
        <f>IF(A108="","",IF(H108=0,"Pago",IF(I108&gt;0,"Vencido",IF(N(F108)&gt;0,"Pago parcial","Em aberto"))))</f>
        <v/>
      </c>
    </row>
    <row r="109">
      <c r="D109" s="5" t="n"/>
      <c r="E109" s="3" t="n"/>
      <c r="F109" s="3" t="n"/>
      <c r="G109" s="5" t="n"/>
      <c r="H109" s="3">
        <f>IF(A109="","",MAX(0,N(E109)-N(F109)))</f>
        <v/>
      </c>
      <c r="I109" s="4">
        <f>IF(A109="","",IF(OR(H109=0,D109=""),0,MAX(0,Ajustes!$B$1-D109)))</f>
        <v/>
      </c>
      <c r="J109">
        <f>IF(A109="","",IF(H109=0,"Pago",IF(I109=0,"A vencer",IF(I109&lt;=30,"1 a 30 dias",IF(I109&lt;=60,"31 a 60 dias",IF(I109&lt;=90,"61 a 90 dias","Mais de 90 dias"))))))</f>
        <v/>
      </c>
      <c r="K109">
        <f>IF(A109="","",IF(H109=0,"Pago",IF(I109&gt;0,"Vencido",IF(N(F109)&gt;0,"Pago parcial","Em aberto"))))</f>
        <v/>
      </c>
    </row>
    <row r="110">
      <c r="D110" s="5" t="n"/>
      <c r="E110" s="3" t="n"/>
      <c r="F110" s="3" t="n"/>
      <c r="G110" s="5" t="n"/>
      <c r="H110" s="3">
        <f>IF(A110="","",MAX(0,N(E110)-N(F110)))</f>
        <v/>
      </c>
      <c r="I110" s="4">
        <f>IF(A110="","",IF(OR(H110=0,D110=""),0,MAX(0,Ajustes!$B$1-D110)))</f>
        <v/>
      </c>
      <c r="J110">
        <f>IF(A110="","",IF(H110=0,"Pago",IF(I110=0,"A vencer",IF(I110&lt;=30,"1 a 30 dias",IF(I110&lt;=60,"31 a 60 dias",IF(I110&lt;=90,"61 a 90 dias","Mais de 90 dias"))))))</f>
        <v/>
      </c>
      <c r="K110">
        <f>IF(A110="","",IF(H110=0,"Pago",IF(I110&gt;0,"Vencido",IF(N(F110)&gt;0,"Pago parcial","Em aberto"))))</f>
        <v/>
      </c>
    </row>
    <row r="111">
      <c r="D111" s="5" t="n"/>
      <c r="E111" s="3" t="n"/>
      <c r="F111" s="3" t="n"/>
      <c r="G111" s="5" t="n"/>
      <c r="H111" s="3">
        <f>IF(A111="","",MAX(0,N(E111)-N(F111)))</f>
        <v/>
      </c>
      <c r="I111" s="4">
        <f>IF(A111="","",IF(OR(H111=0,D111=""),0,MAX(0,Ajustes!$B$1-D111)))</f>
        <v/>
      </c>
      <c r="J111">
        <f>IF(A111="","",IF(H111=0,"Pago",IF(I111=0,"A vencer",IF(I111&lt;=30,"1 a 30 dias",IF(I111&lt;=60,"31 a 60 dias",IF(I111&lt;=90,"61 a 90 dias","Mais de 90 dias"))))))</f>
        <v/>
      </c>
      <c r="K111">
        <f>IF(A111="","",IF(H111=0,"Pago",IF(I111&gt;0,"Vencido",IF(N(F111)&gt;0,"Pago parcial","Em aberto"))))</f>
        <v/>
      </c>
    </row>
    <row r="112">
      <c r="D112" s="5" t="n"/>
      <c r="E112" s="3" t="n"/>
      <c r="F112" s="3" t="n"/>
      <c r="G112" s="5" t="n"/>
      <c r="H112" s="3">
        <f>IF(A112="","",MAX(0,N(E112)-N(F112)))</f>
        <v/>
      </c>
      <c r="I112" s="4">
        <f>IF(A112="","",IF(OR(H112=0,D112=""),0,MAX(0,Ajustes!$B$1-D112)))</f>
        <v/>
      </c>
      <c r="J112">
        <f>IF(A112="","",IF(H112=0,"Pago",IF(I112=0,"A vencer",IF(I112&lt;=30,"1 a 30 dias",IF(I112&lt;=60,"31 a 60 dias",IF(I112&lt;=90,"61 a 90 dias","Mais de 90 dias"))))))</f>
        <v/>
      </c>
      <c r="K112">
        <f>IF(A112="","",IF(H112=0,"Pago",IF(I112&gt;0,"Vencido",IF(N(F112)&gt;0,"Pago parcial","Em aberto"))))</f>
        <v/>
      </c>
    </row>
    <row r="113">
      <c r="D113" s="5" t="n"/>
      <c r="E113" s="3" t="n"/>
      <c r="F113" s="3" t="n"/>
      <c r="G113" s="5" t="n"/>
      <c r="H113" s="3">
        <f>IF(A113="","",MAX(0,N(E113)-N(F113)))</f>
        <v/>
      </c>
      <c r="I113" s="4">
        <f>IF(A113="","",IF(OR(H113=0,D113=""),0,MAX(0,Ajustes!$B$1-D113)))</f>
        <v/>
      </c>
      <c r="J113">
        <f>IF(A113="","",IF(H113=0,"Pago",IF(I113=0,"A vencer",IF(I113&lt;=30,"1 a 30 dias",IF(I113&lt;=60,"31 a 60 dias",IF(I113&lt;=90,"61 a 90 dias","Mais de 90 dias"))))))</f>
        <v/>
      </c>
      <c r="K113">
        <f>IF(A113="","",IF(H113=0,"Pago",IF(I113&gt;0,"Vencido",IF(N(F113)&gt;0,"Pago parcial","Em aberto"))))</f>
        <v/>
      </c>
    </row>
    <row r="114">
      <c r="D114" s="5" t="n"/>
      <c r="E114" s="3" t="n"/>
      <c r="F114" s="3" t="n"/>
      <c r="G114" s="5" t="n"/>
      <c r="H114" s="3">
        <f>IF(A114="","",MAX(0,N(E114)-N(F114)))</f>
        <v/>
      </c>
      <c r="I114" s="4">
        <f>IF(A114="","",IF(OR(H114=0,D114=""),0,MAX(0,Ajustes!$B$1-D114)))</f>
        <v/>
      </c>
      <c r="J114">
        <f>IF(A114="","",IF(H114=0,"Pago",IF(I114=0,"A vencer",IF(I114&lt;=30,"1 a 30 dias",IF(I114&lt;=60,"31 a 60 dias",IF(I114&lt;=90,"61 a 90 dias","Mais de 90 dias"))))))</f>
        <v/>
      </c>
      <c r="K114">
        <f>IF(A114="","",IF(H114=0,"Pago",IF(I114&gt;0,"Vencido",IF(N(F114)&gt;0,"Pago parcial","Em aberto"))))</f>
        <v/>
      </c>
    </row>
    <row r="115">
      <c r="D115" s="5" t="n"/>
      <c r="E115" s="3" t="n"/>
      <c r="F115" s="3" t="n"/>
      <c r="G115" s="5" t="n"/>
      <c r="H115" s="3">
        <f>IF(A115="","",MAX(0,N(E115)-N(F115)))</f>
        <v/>
      </c>
      <c r="I115" s="4">
        <f>IF(A115="","",IF(OR(H115=0,D115=""),0,MAX(0,Ajustes!$B$1-D115)))</f>
        <v/>
      </c>
      <c r="J115">
        <f>IF(A115="","",IF(H115=0,"Pago",IF(I115=0,"A vencer",IF(I115&lt;=30,"1 a 30 dias",IF(I115&lt;=60,"31 a 60 dias",IF(I115&lt;=90,"61 a 90 dias","Mais de 90 dias"))))))</f>
        <v/>
      </c>
      <c r="K115">
        <f>IF(A115="","",IF(H115=0,"Pago",IF(I115&gt;0,"Vencido",IF(N(F115)&gt;0,"Pago parcial","Em aberto"))))</f>
        <v/>
      </c>
    </row>
    <row r="116">
      <c r="D116" s="5" t="n"/>
      <c r="E116" s="3" t="n"/>
      <c r="F116" s="3" t="n"/>
      <c r="G116" s="5" t="n"/>
      <c r="H116" s="3">
        <f>IF(A116="","",MAX(0,N(E116)-N(F116)))</f>
        <v/>
      </c>
      <c r="I116" s="4">
        <f>IF(A116="","",IF(OR(H116=0,D116=""),0,MAX(0,Ajustes!$B$1-D116)))</f>
        <v/>
      </c>
      <c r="J116">
        <f>IF(A116="","",IF(H116=0,"Pago",IF(I116=0,"A vencer",IF(I116&lt;=30,"1 a 30 dias",IF(I116&lt;=60,"31 a 60 dias",IF(I116&lt;=90,"61 a 90 dias","Mais de 90 dias"))))))</f>
        <v/>
      </c>
      <c r="K116">
        <f>IF(A116="","",IF(H116=0,"Pago",IF(I116&gt;0,"Vencido",IF(N(F116)&gt;0,"Pago parcial","Em aberto"))))</f>
        <v/>
      </c>
    </row>
    <row r="117">
      <c r="D117" s="5" t="n"/>
      <c r="E117" s="3" t="n"/>
      <c r="F117" s="3" t="n"/>
      <c r="G117" s="5" t="n"/>
      <c r="H117" s="3">
        <f>IF(A117="","",MAX(0,N(E117)-N(F117)))</f>
        <v/>
      </c>
      <c r="I117" s="4">
        <f>IF(A117="","",IF(OR(H117=0,D117=""),0,MAX(0,Ajustes!$B$1-D117)))</f>
        <v/>
      </c>
      <c r="J117">
        <f>IF(A117="","",IF(H117=0,"Pago",IF(I117=0,"A vencer",IF(I117&lt;=30,"1 a 30 dias",IF(I117&lt;=60,"31 a 60 dias",IF(I117&lt;=90,"61 a 90 dias","Mais de 90 dias"))))))</f>
        <v/>
      </c>
      <c r="K117">
        <f>IF(A117="","",IF(H117=0,"Pago",IF(I117&gt;0,"Vencido",IF(N(F117)&gt;0,"Pago parcial","Em aberto"))))</f>
        <v/>
      </c>
    </row>
    <row r="118">
      <c r="D118" s="5" t="n"/>
      <c r="E118" s="3" t="n"/>
      <c r="F118" s="3" t="n"/>
      <c r="G118" s="5" t="n"/>
      <c r="H118" s="3">
        <f>IF(A118="","",MAX(0,N(E118)-N(F118)))</f>
        <v/>
      </c>
      <c r="I118" s="4">
        <f>IF(A118="","",IF(OR(H118=0,D118=""),0,MAX(0,Ajustes!$B$1-D118)))</f>
        <v/>
      </c>
      <c r="J118">
        <f>IF(A118="","",IF(H118=0,"Pago",IF(I118=0,"A vencer",IF(I118&lt;=30,"1 a 30 dias",IF(I118&lt;=60,"31 a 60 dias",IF(I118&lt;=90,"61 a 90 dias","Mais de 90 dias"))))))</f>
        <v/>
      </c>
      <c r="K118">
        <f>IF(A118="","",IF(H118=0,"Pago",IF(I118&gt;0,"Vencido",IF(N(F118)&gt;0,"Pago parcial","Em aberto"))))</f>
        <v/>
      </c>
    </row>
    <row r="119">
      <c r="D119" s="5" t="n"/>
      <c r="E119" s="3" t="n"/>
      <c r="F119" s="3" t="n"/>
      <c r="G119" s="5" t="n"/>
      <c r="H119" s="3">
        <f>IF(A119="","",MAX(0,N(E119)-N(F119)))</f>
        <v/>
      </c>
      <c r="I119" s="4">
        <f>IF(A119="","",IF(OR(H119=0,D119=""),0,MAX(0,Ajustes!$B$1-D119)))</f>
        <v/>
      </c>
      <c r="J119">
        <f>IF(A119="","",IF(H119=0,"Pago",IF(I119=0,"A vencer",IF(I119&lt;=30,"1 a 30 dias",IF(I119&lt;=60,"31 a 60 dias",IF(I119&lt;=90,"61 a 90 dias","Mais de 90 dias"))))))</f>
        <v/>
      </c>
      <c r="K119">
        <f>IF(A119="","",IF(H119=0,"Pago",IF(I119&gt;0,"Vencido",IF(N(F119)&gt;0,"Pago parcial","Em aberto"))))</f>
        <v/>
      </c>
    </row>
    <row r="120">
      <c r="D120" s="5" t="n"/>
      <c r="E120" s="3" t="n"/>
      <c r="F120" s="3" t="n"/>
      <c r="G120" s="5" t="n"/>
      <c r="H120" s="3">
        <f>IF(A120="","",MAX(0,N(E120)-N(F120)))</f>
        <v/>
      </c>
      <c r="I120" s="4">
        <f>IF(A120="","",IF(OR(H120=0,D120=""),0,MAX(0,Ajustes!$B$1-D120)))</f>
        <v/>
      </c>
      <c r="J120">
        <f>IF(A120="","",IF(H120=0,"Pago",IF(I120=0,"A vencer",IF(I120&lt;=30,"1 a 30 dias",IF(I120&lt;=60,"31 a 60 dias",IF(I120&lt;=90,"61 a 90 dias","Mais de 90 dias"))))))</f>
        <v/>
      </c>
      <c r="K120">
        <f>IF(A120="","",IF(H120=0,"Pago",IF(I120&gt;0,"Vencido",IF(N(F120)&gt;0,"Pago parcial","Em aberto"))))</f>
        <v/>
      </c>
    </row>
    <row r="121">
      <c r="D121" s="5" t="n"/>
      <c r="E121" s="3" t="n"/>
      <c r="F121" s="3" t="n"/>
      <c r="G121" s="5" t="n"/>
      <c r="H121" s="3">
        <f>IF(A121="","",MAX(0,N(E121)-N(F121)))</f>
        <v/>
      </c>
      <c r="I121" s="4">
        <f>IF(A121="","",IF(OR(H121=0,D121=""),0,MAX(0,Ajustes!$B$1-D121)))</f>
        <v/>
      </c>
      <c r="J121">
        <f>IF(A121="","",IF(H121=0,"Pago",IF(I121=0,"A vencer",IF(I121&lt;=30,"1 a 30 dias",IF(I121&lt;=60,"31 a 60 dias",IF(I121&lt;=90,"61 a 90 dias","Mais de 90 dias"))))))</f>
        <v/>
      </c>
      <c r="K121">
        <f>IF(A121="","",IF(H121=0,"Pago",IF(I121&gt;0,"Vencido",IF(N(F121)&gt;0,"Pago parcial","Em aberto"))))</f>
        <v/>
      </c>
    </row>
    <row r="122">
      <c r="D122" s="5" t="n"/>
      <c r="E122" s="3" t="n"/>
      <c r="F122" s="3" t="n"/>
      <c r="G122" s="5" t="n"/>
      <c r="H122" s="3">
        <f>IF(A122="","",MAX(0,N(E122)-N(F122)))</f>
        <v/>
      </c>
      <c r="I122" s="4">
        <f>IF(A122="","",IF(OR(H122=0,D122=""),0,MAX(0,Ajustes!$B$1-D122)))</f>
        <v/>
      </c>
      <c r="J122">
        <f>IF(A122="","",IF(H122=0,"Pago",IF(I122=0,"A vencer",IF(I122&lt;=30,"1 a 30 dias",IF(I122&lt;=60,"31 a 60 dias",IF(I122&lt;=90,"61 a 90 dias","Mais de 90 dias"))))))</f>
        <v/>
      </c>
      <c r="K122">
        <f>IF(A122="","",IF(H122=0,"Pago",IF(I122&gt;0,"Vencido",IF(N(F122)&gt;0,"Pago parcial","Em aberto"))))</f>
        <v/>
      </c>
    </row>
    <row r="123">
      <c r="D123" s="5" t="n"/>
      <c r="E123" s="3" t="n"/>
      <c r="F123" s="3" t="n"/>
      <c r="G123" s="5" t="n"/>
      <c r="H123" s="3">
        <f>IF(A123="","",MAX(0,N(E123)-N(F123)))</f>
        <v/>
      </c>
      <c r="I123" s="4">
        <f>IF(A123="","",IF(OR(H123=0,D123=""),0,MAX(0,Ajustes!$B$1-D123)))</f>
        <v/>
      </c>
      <c r="J123">
        <f>IF(A123="","",IF(H123=0,"Pago",IF(I123=0,"A vencer",IF(I123&lt;=30,"1 a 30 dias",IF(I123&lt;=60,"31 a 60 dias",IF(I123&lt;=90,"61 a 90 dias","Mais de 90 dias"))))))</f>
        <v/>
      </c>
      <c r="K123">
        <f>IF(A123="","",IF(H123=0,"Pago",IF(I123&gt;0,"Vencido",IF(N(F123)&gt;0,"Pago parcial","Em aberto"))))</f>
        <v/>
      </c>
    </row>
    <row r="124">
      <c r="D124" s="5" t="n"/>
      <c r="E124" s="3" t="n"/>
      <c r="F124" s="3" t="n"/>
      <c r="G124" s="5" t="n"/>
      <c r="H124" s="3">
        <f>IF(A124="","",MAX(0,N(E124)-N(F124)))</f>
        <v/>
      </c>
      <c r="I124" s="4">
        <f>IF(A124="","",IF(OR(H124=0,D124=""),0,MAX(0,Ajustes!$B$1-D124)))</f>
        <v/>
      </c>
      <c r="J124">
        <f>IF(A124="","",IF(H124=0,"Pago",IF(I124=0,"A vencer",IF(I124&lt;=30,"1 a 30 dias",IF(I124&lt;=60,"31 a 60 dias",IF(I124&lt;=90,"61 a 90 dias","Mais de 90 dias"))))))</f>
        <v/>
      </c>
      <c r="K124">
        <f>IF(A124="","",IF(H124=0,"Pago",IF(I124&gt;0,"Vencido",IF(N(F124)&gt;0,"Pago parcial","Em aberto"))))</f>
        <v/>
      </c>
    </row>
    <row r="125">
      <c r="D125" s="5" t="n"/>
      <c r="E125" s="3" t="n"/>
      <c r="F125" s="3" t="n"/>
      <c r="G125" s="5" t="n"/>
      <c r="H125" s="3">
        <f>IF(A125="","",MAX(0,N(E125)-N(F125)))</f>
        <v/>
      </c>
      <c r="I125" s="4">
        <f>IF(A125="","",IF(OR(H125=0,D125=""),0,MAX(0,Ajustes!$B$1-D125)))</f>
        <v/>
      </c>
      <c r="J125">
        <f>IF(A125="","",IF(H125=0,"Pago",IF(I125=0,"A vencer",IF(I125&lt;=30,"1 a 30 dias",IF(I125&lt;=60,"31 a 60 dias",IF(I125&lt;=90,"61 a 90 dias","Mais de 90 dias"))))))</f>
        <v/>
      </c>
      <c r="K125">
        <f>IF(A125="","",IF(H125=0,"Pago",IF(I125&gt;0,"Vencido",IF(N(F125)&gt;0,"Pago parcial","Em aberto"))))</f>
        <v/>
      </c>
    </row>
    <row r="126">
      <c r="D126" s="5" t="n"/>
      <c r="E126" s="3" t="n"/>
      <c r="F126" s="3" t="n"/>
      <c r="G126" s="5" t="n"/>
      <c r="H126" s="3">
        <f>IF(A126="","",MAX(0,N(E126)-N(F126)))</f>
        <v/>
      </c>
      <c r="I126" s="4">
        <f>IF(A126="","",IF(OR(H126=0,D126=""),0,MAX(0,Ajustes!$B$1-D126)))</f>
        <v/>
      </c>
      <c r="J126">
        <f>IF(A126="","",IF(H126=0,"Pago",IF(I126=0,"A vencer",IF(I126&lt;=30,"1 a 30 dias",IF(I126&lt;=60,"31 a 60 dias",IF(I126&lt;=90,"61 a 90 dias","Mais de 90 dias"))))))</f>
        <v/>
      </c>
      <c r="K126">
        <f>IF(A126="","",IF(H126=0,"Pago",IF(I126&gt;0,"Vencido",IF(N(F126)&gt;0,"Pago parcial","Em aberto"))))</f>
        <v/>
      </c>
    </row>
    <row r="127">
      <c r="D127" s="5" t="n"/>
      <c r="E127" s="3" t="n"/>
      <c r="F127" s="3" t="n"/>
      <c r="G127" s="5" t="n"/>
      <c r="H127" s="3">
        <f>IF(A127="","",MAX(0,N(E127)-N(F127)))</f>
        <v/>
      </c>
      <c r="I127" s="4">
        <f>IF(A127="","",IF(OR(H127=0,D127=""),0,MAX(0,Ajustes!$B$1-D127)))</f>
        <v/>
      </c>
      <c r="J127">
        <f>IF(A127="","",IF(H127=0,"Pago",IF(I127=0,"A vencer",IF(I127&lt;=30,"1 a 30 dias",IF(I127&lt;=60,"31 a 60 dias",IF(I127&lt;=90,"61 a 90 dias","Mais de 90 dias"))))))</f>
        <v/>
      </c>
      <c r="K127">
        <f>IF(A127="","",IF(H127=0,"Pago",IF(I127&gt;0,"Vencido",IF(N(F127)&gt;0,"Pago parcial","Em aberto"))))</f>
        <v/>
      </c>
    </row>
    <row r="128">
      <c r="D128" s="5" t="n"/>
      <c r="E128" s="3" t="n"/>
      <c r="F128" s="3" t="n"/>
      <c r="G128" s="5" t="n"/>
      <c r="H128" s="3">
        <f>IF(A128="","",MAX(0,N(E128)-N(F128)))</f>
        <v/>
      </c>
      <c r="I128" s="4">
        <f>IF(A128="","",IF(OR(H128=0,D128=""),0,MAX(0,Ajustes!$B$1-D128)))</f>
        <v/>
      </c>
      <c r="J128">
        <f>IF(A128="","",IF(H128=0,"Pago",IF(I128=0,"A vencer",IF(I128&lt;=30,"1 a 30 dias",IF(I128&lt;=60,"31 a 60 dias",IF(I128&lt;=90,"61 a 90 dias","Mais de 90 dias"))))))</f>
        <v/>
      </c>
      <c r="K128">
        <f>IF(A128="","",IF(H128=0,"Pago",IF(I128&gt;0,"Vencido",IF(N(F128)&gt;0,"Pago parcial","Em aberto"))))</f>
        <v/>
      </c>
    </row>
    <row r="129">
      <c r="D129" s="5" t="n"/>
      <c r="E129" s="3" t="n"/>
      <c r="F129" s="3" t="n"/>
      <c r="G129" s="5" t="n"/>
      <c r="H129" s="3">
        <f>IF(A129="","",MAX(0,N(E129)-N(F129)))</f>
        <v/>
      </c>
      <c r="I129" s="4">
        <f>IF(A129="","",IF(OR(H129=0,D129=""),0,MAX(0,Ajustes!$B$1-D129)))</f>
        <v/>
      </c>
      <c r="J129">
        <f>IF(A129="","",IF(H129=0,"Pago",IF(I129=0,"A vencer",IF(I129&lt;=30,"1 a 30 dias",IF(I129&lt;=60,"31 a 60 dias",IF(I129&lt;=90,"61 a 90 dias","Mais de 90 dias"))))))</f>
        <v/>
      </c>
      <c r="K129">
        <f>IF(A129="","",IF(H129=0,"Pago",IF(I129&gt;0,"Vencido",IF(N(F129)&gt;0,"Pago parcial","Em aberto"))))</f>
        <v/>
      </c>
    </row>
    <row r="130">
      <c r="D130" s="5" t="n"/>
      <c r="E130" s="3" t="n"/>
      <c r="F130" s="3" t="n"/>
      <c r="G130" s="5" t="n"/>
      <c r="H130" s="3">
        <f>IF(A130="","",MAX(0,N(E130)-N(F130)))</f>
        <v/>
      </c>
      <c r="I130" s="4">
        <f>IF(A130="","",IF(OR(H130=0,D130=""),0,MAX(0,Ajustes!$B$1-D130)))</f>
        <v/>
      </c>
      <c r="J130">
        <f>IF(A130="","",IF(H130=0,"Pago",IF(I130=0,"A vencer",IF(I130&lt;=30,"1 a 30 dias",IF(I130&lt;=60,"31 a 60 dias",IF(I130&lt;=90,"61 a 90 dias","Mais de 90 dias"))))))</f>
        <v/>
      </c>
      <c r="K130">
        <f>IF(A130="","",IF(H130=0,"Pago",IF(I130&gt;0,"Vencido",IF(N(F130)&gt;0,"Pago parcial","Em aberto"))))</f>
        <v/>
      </c>
    </row>
    <row r="131">
      <c r="D131" s="5" t="n"/>
      <c r="E131" s="3" t="n"/>
      <c r="F131" s="3" t="n"/>
      <c r="G131" s="5" t="n"/>
      <c r="H131" s="3">
        <f>IF(A131="","",MAX(0,N(E131)-N(F131)))</f>
        <v/>
      </c>
      <c r="I131" s="4">
        <f>IF(A131="","",IF(OR(H131=0,D131=""),0,MAX(0,Ajustes!$B$1-D131)))</f>
        <v/>
      </c>
      <c r="J131">
        <f>IF(A131="","",IF(H131=0,"Pago",IF(I131=0,"A vencer",IF(I131&lt;=30,"1 a 30 dias",IF(I131&lt;=60,"31 a 60 dias",IF(I131&lt;=90,"61 a 90 dias","Mais de 90 dias"))))))</f>
        <v/>
      </c>
      <c r="K131">
        <f>IF(A131="","",IF(H131=0,"Pago",IF(I131&gt;0,"Vencido",IF(N(F131)&gt;0,"Pago parcial","Em aberto"))))</f>
        <v/>
      </c>
    </row>
    <row r="132">
      <c r="D132" s="5" t="n"/>
      <c r="E132" s="3" t="n"/>
      <c r="F132" s="3" t="n"/>
      <c r="G132" s="5" t="n"/>
      <c r="H132" s="3">
        <f>IF(A132="","",MAX(0,N(E132)-N(F132)))</f>
        <v/>
      </c>
      <c r="I132" s="4">
        <f>IF(A132="","",IF(OR(H132=0,D132=""),0,MAX(0,Ajustes!$B$1-D132)))</f>
        <v/>
      </c>
      <c r="J132">
        <f>IF(A132="","",IF(H132=0,"Pago",IF(I132=0,"A vencer",IF(I132&lt;=30,"1 a 30 dias",IF(I132&lt;=60,"31 a 60 dias",IF(I132&lt;=90,"61 a 90 dias","Mais de 90 dias"))))))</f>
        <v/>
      </c>
      <c r="K132">
        <f>IF(A132="","",IF(H132=0,"Pago",IF(I132&gt;0,"Vencido",IF(N(F132)&gt;0,"Pago parcial","Em aberto"))))</f>
        <v/>
      </c>
    </row>
    <row r="133">
      <c r="D133" s="5" t="n"/>
      <c r="E133" s="3" t="n"/>
      <c r="F133" s="3" t="n"/>
      <c r="G133" s="5" t="n"/>
      <c r="H133" s="3">
        <f>IF(A133="","",MAX(0,N(E133)-N(F133)))</f>
        <v/>
      </c>
      <c r="I133" s="4">
        <f>IF(A133="","",IF(OR(H133=0,D133=""),0,MAX(0,Ajustes!$B$1-D133)))</f>
        <v/>
      </c>
      <c r="J133">
        <f>IF(A133="","",IF(H133=0,"Pago",IF(I133=0,"A vencer",IF(I133&lt;=30,"1 a 30 dias",IF(I133&lt;=60,"31 a 60 dias",IF(I133&lt;=90,"61 a 90 dias","Mais de 90 dias"))))))</f>
        <v/>
      </c>
      <c r="K133">
        <f>IF(A133="","",IF(H133=0,"Pago",IF(I133&gt;0,"Vencido",IF(N(F133)&gt;0,"Pago parcial","Em aberto"))))</f>
        <v/>
      </c>
    </row>
    <row r="134">
      <c r="D134" s="5" t="n"/>
      <c r="E134" s="3" t="n"/>
      <c r="F134" s="3" t="n"/>
      <c r="G134" s="5" t="n"/>
      <c r="H134" s="3">
        <f>IF(A134="","",MAX(0,N(E134)-N(F134)))</f>
        <v/>
      </c>
      <c r="I134" s="4">
        <f>IF(A134="","",IF(OR(H134=0,D134=""),0,MAX(0,Ajustes!$B$1-D134)))</f>
        <v/>
      </c>
      <c r="J134">
        <f>IF(A134="","",IF(H134=0,"Pago",IF(I134=0,"A vencer",IF(I134&lt;=30,"1 a 30 dias",IF(I134&lt;=60,"31 a 60 dias",IF(I134&lt;=90,"61 a 90 dias","Mais de 90 dias"))))))</f>
        <v/>
      </c>
      <c r="K134">
        <f>IF(A134="","",IF(H134=0,"Pago",IF(I134&gt;0,"Vencido",IF(N(F134)&gt;0,"Pago parcial","Em aberto"))))</f>
        <v/>
      </c>
    </row>
    <row r="135">
      <c r="D135" s="5" t="n"/>
      <c r="E135" s="3" t="n"/>
      <c r="F135" s="3" t="n"/>
      <c r="G135" s="5" t="n"/>
      <c r="H135" s="3">
        <f>IF(A135="","",MAX(0,N(E135)-N(F135)))</f>
        <v/>
      </c>
      <c r="I135" s="4">
        <f>IF(A135="","",IF(OR(H135=0,D135=""),0,MAX(0,Ajustes!$B$1-D135)))</f>
        <v/>
      </c>
      <c r="J135">
        <f>IF(A135="","",IF(H135=0,"Pago",IF(I135=0,"A vencer",IF(I135&lt;=30,"1 a 30 dias",IF(I135&lt;=60,"31 a 60 dias",IF(I135&lt;=90,"61 a 90 dias","Mais de 90 dias"))))))</f>
        <v/>
      </c>
      <c r="K135">
        <f>IF(A135="","",IF(H135=0,"Pago",IF(I135&gt;0,"Vencido",IF(N(F135)&gt;0,"Pago parcial","Em aberto"))))</f>
        <v/>
      </c>
    </row>
    <row r="136">
      <c r="D136" s="5" t="n"/>
      <c r="E136" s="3" t="n"/>
      <c r="F136" s="3" t="n"/>
      <c r="G136" s="5" t="n"/>
      <c r="H136" s="3">
        <f>IF(A136="","",MAX(0,N(E136)-N(F136)))</f>
        <v/>
      </c>
      <c r="I136" s="4">
        <f>IF(A136="","",IF(OR(H136=0,D136=""),0,MAX(0,Ajustes!$B$1-D136)))</f>
        <v/>
      </c>
      <c r="J136">
        <f>IF(A136="","",IF(H136=0,"Pago",IF(I136=0,"A vencer",IF(I136&lt;=30,"1 a 30 dias",IF(I136&lt;=60,"31 a 60 dias",IF(I136&lt;=90,"61 a 90 dias","Mais de 90 dias"))))))</f>
        <v/>
      </c>
      <c r="K136">
        <f>IF(A136="","",IF(H136=0,"Pago",IF(I136&gt;0,"Vencido",IF(N(F136)&gt;0,"Pago parcial","Em aberto"))))</f>
        <v/>
      </c>
    </row>
    <row r="137">
      <c r="D137" s="5" t="n"/>
      <c r="E137" s="3" t="n"/>
      <c r="F137" s="3" t="n"/>
      <c r="G137" s="5" t="n"/>
      <c r="H137" s="3">
        <f>IF(A137="","",MAX(0,N(E137)-N(F137)))</f>
        <v/>
      </c>
      <c r="I137" s="4">
        <f>IF(A137="","",IF(OR(H137=0,D137=""),0,MAX(0,Ajustes!$B$1-D137)))</f>
        <v/>
      </c>
      <c r="J137">
        <f>IF(A137="","",IF(H137=0,"Pago",IF(I137=0,"A vencer",IF(I137&lt;=30,"1 a 30 dias",IF(I137&lt;=60,"31 a 60 dias",IF(I137&lt;=90,"61 a 90 dias","Mais de 90 dias"))))))</f>
        <v/>
      </c>
      <c r="K137">
        <f>IF(A137="","",IF(H137=0,"Pago",IF(I137&gt;0,"Vencido",IF(N(F137)&gt;0,"Pago parcial","Em aberto"))))</f>
        <v/>
      </c>
    </row>
    <row r="138">
      <c r="D138" s="5" t="n"/>
      <c r="E138" s="3" t="n"/>
      <c r="F138" s="3" t="n"/>
      <c r="G138" s="5" t="n"/>
      <c r="H138" s="3">
        <f>IF(A138="","",MAX(0,N(E138)-N(F138)))</f>
        <v/>
      </c>
      <c r="I138" s="4">
        <f>IF(A138="","",IF(OR(H138=0,D138=""),0,MAX(0,Ajustes!$B$1-D138)))</f>
        <v/>
      </c>
      <c r="J138">
        <f>IF(A138="","",IF(H138=0,"Pago",IF(I138=0,"A vencer",IF(I138&lt;=30,"1 a 30 dias",IF(I138&lt;=60,"31 a 60 dias",IF(I138&lt;=90,"61 a 90 dias","Mais de 90 dias"))))))</f>
        <v/>
      </c>
      <c r="K138">
        <f>IF(A138="","",IF(H138=0,"Pago",IF(I138&gt;0,"Vencido",IF(N(F138)&gt;0,"Pago parcial","Em aberto"))))</f>
        <v/>
      </c>
    </row>
    <row r="139">
      <c r="D139" s="5" t="n"/>
      <c r="E139" s="3" t="n"/>
      <c r="F139" s="3" t="n"/>
      <c r="G139" s="5" t="n"/>
      <c r="H139" s="3">
        <f>IF(A139="","",MAX(0,N(E139)-N(F139)))</f>
        <v/>
      </c>
      <c r="I139" s="4">
        <f>IF(A139="","",IF(OR(H139=0,D139=""),0,MAX(0,Ajustes!$B$1-D139)))</f>
        <v/>
      </c>
      <c r="J139">
        <f>IF(A139="","",IF(H139=0,"Pago",IF(I139=0,"A vencer",IF(I139&lt;=30,"1 a 30 dias",IF(I139&lt;=60,"31 a 60 dias",IF(I139&lt;=90,"61 a 90 dias","Mais de 90 dias"))))))</f>
        <v/>
      </c>
      <c r="K139">
        <f>IF(A139="","",IF(H139=0,"Pago",IF(I139&gt;0,"Vencido",IF(N(F139)&gt;0,"Pago parcial","Em aberto"))))</f>
        <v/>
      </c>
    </row>
    <row r="140">
      <c r="D140" s="5" t="n"/>
      <c r="E140" s="3" t="n"/>
      <c r="F140" s="3" t="n"/>
      <c r="G140" s="5" t="n"/>
      <c r="H140" s="3">
        <f>IF(A140="","",MAX(0,N(E140)-N(F140)))</f>
        <v/>
      </c>
      <c r="I140" s="4">
        <f>IF(A140="","",IF(OR(H140=0,D140=""),0,MAX(0,Ajustes!$B$1-D140)))</f>
        <v/>
      </c>
      <c r="J140">
        <f>IF(A140="","",IF(H140=0,"Pago",IF(I140=0,"A vencer",IF(I140&lt;=30,"1 a 30 dias",IF(I140&lt;=60,"31 a 60 dias",IF(I140&lt;=90,"61 a 90 dias","Mais de 90 dias"))))))</f>
        <v/>
      </c>
      <c r="K140">
        <f>IF(A140="","",IF(H140=0,"Pago",IF(I140&gt;0,"Vencido",IF(N(F140)&gt;0,"Pago parcial","Em aberto"))))</f>
        <v/>
      </c>
    </row>
    <row r="141">
      <c r="D141" s="5" t="n"/>
      <c r="E141" s="3" t="n"/>
      <c r="F141" s="3" t="n"/>
      <c r="G141" s="5" t="n"/>
      <c r="H141" s="3">
        <f>IF(A141="","",MAX(0,N(E141)-N(F141)))</f>
        <v/>
      </c>
      <c r="I141" s="4">
        <f>IF(A141="","",IF(OR(H141=0,D141=""),0,MAX(0,Ajustes!$B$1-D141)))</f>
        <v/>
      </c>
      <c r="J141">
        <f>IF(A141="","",IF(H141=0,"Pago",IF(I141=0,"A vencer",IF(I141&lt;=30,"1 a 30 dias",IF(I141&lt;=60,"31 a 60 dias",IF(I141&lt;=90,"61 a 90 dias","Mais de 90 dias"))))))</f>
        <v/>
      </c>
      <c r="K141">
        <f>IF(A141="","",IF(H141=0,"Pago",IF(I141&gt;0,"Vencido",IF(N(F141)&gt;0,"Pago parcial","Em aberto"))))</f>
        <v/>
      </c>
    </row>
    <row r="142">
      <c r="D142" s="5" t="n"/>
      <c r="E142" s="3" t="n"/>
      <c r="F142" s="3" t="n"/>
      <c r="G142" s="5" t="n"/>
      <c r="H142" s="3">
        <f>IF(A142="","",MAX(0,N(E142)-N(F142)))</f>
        <v/>
      </c>
      <c r="I142" s="4">
        <f>IF(A142="","",IF(OR(H142=0,D142=""),0,MAX(0,Ajustes!$B$1-D142)))</f>
        <v/>
      </c>
      <c r="J142">
        <f>IF(A142="","",IF(H142=0,"Pago",IF(I142=0,"A vencer",IF(I142&lt;=30,"1 a 30 dias",IF(I142&lt;=60,"31 a 60 dias",IF(I142&lt;=90,"61 a 90 dias","Mais de 90 dias"))))))</f>
        <v/>
      </c>
      <c r="K142">
        <f>IF(A142="","",IF(H142=0,"Pago",IF(I142&gt;0,"Vencido",IF(N(F142)&gt;0,"Pago parcial","Em aberto"))))</f>
        <v/>
      </c>
    </row>
    <row r="143">
      <c r="D143" s="5" t="n"/>
      <c r="E143" s="3" t="n"/>
      <c r="F143" s="3" t="n"/>
      <c r="G143" s="5" t="n"/>
      <c r="H143" s="3">
        <f>IF(A143="","",MAX(0,N(E143)-N(F143)))</f>
        <v/>
      </c>
      <c r="I143" s="4">
        <f>IF(A143="","",IF(OR(H143=0,D143=""),0,MAX(0,Ajustes!$B$1-D143)))</f>
        <v/>
      </c>
      <c r="J143">
        <f>IF(A143="","",IF(H143=0,"Pago",IF(I143=0,"A vencer",IF(I143&lt;=30,"1 a 30 dias",IF(I143&lt;=60,"31 a 60 dias",IF(I143&lt;=90,"61 a 90 dias","Mais de 90 dias"))))))</f>
        <v/>
      </c>
      <c r="K143">
        <f>IF(A143="","",IF(H143=0,"Pago",IF(I143&gt;0,"Vencido",IF(N(F143)&gt;0,"Pago parcial","Em aberto"))))</f>
        <v/>
      </c>
    </row>
    <row r="144">
      <c r="D144" s="5" t="n"/>
      <c r="E144" s="3" t="n"/>
      <c r="F144" s="3" t="n"/>
      <c r="G144" s="5" t="n"/>
      <c r="H144" s="3">
        <f>IF(A144="","",MAX(0,N(E144)-N(F144)))</f>
        <v/>
      </c>
      <c r="I144" s="4">
        <f>IF(A144="","",IF(OR(H144=0,D144=""),0,MAX(0,Ajustes!$B$1-D144)))</f>
        <v/>
      </c>
      <c r="J144">
        <f>IF(A144="","",IF(H144=0,"Pago",IF(I144=0,"A vencer",IF(I144&lt;=30,"1 a 30 dias",IF(I144&lt;=60,"31 a 60 dias",IF(I144&lt;=90,"61 a 90 dias","Mais de 90 dias"))))))</f>
        <v/>
      </c>
      <c r="K144">
        <f>IF(A144="","",IF(H144=0,"Pago",IF(I144&gt;0,"Vencido",IF(N(F144)&gt;0,"Pago parcial","Em aberto"))))</f>
        <v/>
      </c>
    </row>
    <row r="145">
      <c r="D145" s="5" t="n"/>
      <c r="E145" s="3" t="n"/>
      <c r="F145" s="3" t="n"/>
      <c r="G145" s="5" t="n"/>
      <c r="H145" s="3">
        <f>IF(A145="","",MAX(0,N(E145)-N(F145)))</f>
        <v/>
      </c>
      <c r="I145" s="4">
        <f>IF(A145="","",IF(OR(H145=0,D145=""),0,MAX(0,Ajustes!$B$1-D145)))</f>
        <v/>
      </c>
      <c r="J145">
        <f>IF(A145="","",IF(H145=0,"Pago",IF(I145=0,"A vencer",IF(I145&lt;=30,"1 a 30 dias",IF(I145&lt;=60,"31 a 60 dias",IF(I145&lt;=90,"61 a 90 dias","Mais de 90 dias"))))))</f>
        <v/>
      </c>
      <c r="K145">
        <f>IF(A145="","",IF(H145=0,"Pago",IF(I145&gt;0,"Vencido",IF(N(F145)&gt;0,"Pago parcial","Em aberto"))))</f>
        <v/>
      </c>
    </row>
    <row r="146">
      <c r="D146" s="5" t="n"/>
      <c r="E146" s="3" t="n"/>
      <c r="F146" s="3" t="n"/>
      <c r="G146" s="5" t="n"/>
      <c r="H146" s="3">
        <f>IF(A146="","",MAX(0,N(E146)-N(F146)))</f>
        <v/>
      </c>
      <c r="I146" s="4">
        <f>IF(A146="","",IF(OR(H146=0,D146=""),0,MAX(0,Ajustes!$B$1-D146)))</f>
        <v/>
      </c>
      <c r="J146">
        <f>IF(A146="","",IF(H146=0,"Pago",IF(I146=0,"A vencer",IF(I146&lt;=30,"1 a 30 dias",IF(I146&lt;=60,"31 a 60 dias",IF(I146&lt;=90,"61 a 90 dias","Mais de 90 dias"))))))</f>
        <v/>
      </c>
      <c r="K146">
        <f>IF(A146="","",IF(H146=0,"Pago",IF(I146&gt;0,"Vencido",IF(N(F146)&gt;0,"Pago parcial","Em aberto"))))</f>
        <v/>
      </c>
    </row>
    <row r="147">
      <c r="D147" s="5" t="n"/>
      <c r="E147" s="3" t="n"/>
      <c r="F147" s="3" t="n"/>
      <c r="G147" s="5" t="n"/>
      <c r="H147" s="3">
        <f>IF(A147="","",MAX(0,N(E147)-N(F147)))</f>
        <v/>
      </c>
      <c r="I147" s="4">
        <f>IF(A147="","",IF(OR(H147=0,D147=""),0,MAX(0,Ajustes!$B$1-D147)))</f>
        <v/>
      </c>
      <c r="J147">
        <f>IF(A147="","",IF(H147=0,"Pago",IF(I147=0,"A vencer",IF(I147&lt;=30,"1 a 30 dias",IF(I147&lt;=60,"31 a 60 dias",IF(I147&lt;=90,"61 a 90 dias","Mais de 90 dias"))))))</f>
        <v/>
      </c>
      <c r="K147">
        <f>IF(A147="","",IF(H147=0,"Pago",IF(I147&gt;0,"Vencido",IF(N(F147)&gt;0,"Pago parcial","Em aberto"))))</f>
        <v/>
      </c>
    </row>
    <row r="148">
      <c r="D148" s="5" t="n"/>
      <c r="E148" s="3" t="n"/>
      <c r="F148" s="3" t="n"/>
      <c r="G148" s="5" t="n"/>
      <c r="H148" s="3">
        <f>IF(A148="","",MAX(0,N(E148)-N(F148)))</f>
        <v/>
      </c>
      <c r="I148" s="4">
        <f>IF(A148="","",IF(OR(H148=0,D148=""),0,MAX(0,Ajustes!$B$1-D148)))</f>
        <v/>
      </c>
      <c r="J148">
        <f>IF(A148="","",IF(H148=0,"Pago",IF(I148=0,"A vencer",IF(I148&lt;=30,"1 a 30 dias",IF(I148&lt;=60,"31 a 60 dias",IF(I148&lt;=90,"61 a 90 dias","Mais de 90 dias"))))))</f>
        <v/>
      </c>
      <c r="K148">
        <f>IF(A148="","",IF(H148=0,"Pago",IF(I148&gt;0,"Vencido",IF(N(F148)&gt;0,"Pago parcial","Em aberto"))))</f>
        <v/>
      </c>
    </row>
    <row r="149">
      <c r="D149" s="5" t="n"/>
      <c r="E149" s="3" t="n"/>
      <c r="F149" s="3" t="n"/>
      <c r="G149" s="5" t="n"/>
      <c r="H149" s="3">
        <f>IF(A149="","",MAX(0,N(E149)-N(F149)))</f>
        <v/>
      </c>
      <c r="I149" s="4">
        <f>IF(A149="","",IF(OR(H149=0,D149=""),0,MAX(0,Ajustes!$B$1-D149)))</f>
        <v/>
      </c>
      <c r="J149">
        <f>IF(A149="","",IF(H149=0,"Pago",IF(I149=0,"A vencer",IF(I149&lt;=30,"1 a 30 dias",IF(I149&lt;=60,"31 a 60 dias",IF(I149&lt;=90,"61 a 90 dias","Mais de 90 dias"))))))</f>
        <v/>
      </c>
      <c r="K149">
        <f>IF(A149="","",IF(H149=0,"Pago",IF(I149&gt;0,"Vencido",IF(N(F149)&gt;0,"Pago parcial","Em aberto"))))</f>
        <v/>
      </c>
    </row>
    <row r="150">
      <c r="D150" s="5" t="n"/>
      <c r="E150" s="3" t="n"/>
      <c r="F150" s="3" t="n"/>
      <c r="G150" s="5" t="n"/>
      <c r="H150" s="3">
        <f>IF(A150="","",MAX(0,N(E150)-N(F150)))</f>
        <v/>
      </c>
      <c r="I150" s="4">
        <f>IF(A150="","",IF(OR(H150=0,D150=""),0,MAX(0,Ajustes!$B$1-D150)))</f>
        <v/>
      </c>
      <c r="J150">
        <f>IF(A150="","",IF(H150=0,"Pago",IF(I150=0,"A vencer",IF(I150&lt;=30,"1 a 30 dias",IF(I150&lt;=60,"31 a 60 dias",IF(I150&lt;=90,"61 a 90 dias","Mais de 90 dias"))))))</f>
        <v/>
      </c>
      <c r="K150">
        <f>IF(A150="","",IF(H150=0,"Pago",IF(I150&gt;0,"Vencido",IF(N(F150)&gt;0,"Pago parcial","Em aberto"))))</f>
        <v/>
      </c>
    </row>
    <row r="151">
      <c r="D151" s="5" t="n"/>
      <c r="E151" s="3" t="n"/>
      <c r="F151" s="3" t="n"/>
      <c r="G151" s="5" t="n"/>
      <c r="H151" s="3">
        <f>IF(A151="","",MAX(0,N(E151)-N(F151)))</f>
        <v/>
      </c>
      <c r="I151" s="4">
        <f>IF(A151="","",IF(OR(H151=0,D151=""),0,MAX(0,Ajustes!$B$1-D151)))</f>
        <v/>
      </c>
      <c r="J151">
        <f>IF(A151="","",IF(H151=0,"Pago",IF(I151=0,"A vencer",IF(I151&lt;=30,"1 a 30 dias",IF(I151&lt;=60,"31 a 60 dias",IF(I151&lt;=90,"61 a 90 dias","Mais de 90 dias"))))))</f>
        <v/>
      </c>
      <c r="K151">
        <f>IF(A151="","",IF(H151=0,"Pago",IF(I151&gt;0,"Vencido",IF(N(F151)&gt;0,"Pago parcial","Em aberto"))))</f>
        <v/>
      </c>
    </row>
    <row r="152">
      <c r="D152" s="5" t="n"/>
      <c r="E152" s="3" t="n"/>
      <c r="F152" s="3" t="n"/>
      <c r="G152" s="5" t="n"/>
      <c r="H152" s="3">
        <f>IF(A152="","",MAX(0,N(E152)-N(F152)))</f>
        <v/>
      </c>
      <c r="I152" s="4">
        <f>IF(A152="","",IF(OR(H152=0,D152=""),0,MAX(0,Ajustes!$B$1-D152)))</f>
        <v/>
      </c>
      <c r="J152">
        <f>IF(A152="","",IF(H152=0,"Pago",IF(I152=0,"A vencer",IF(I152&lt;=30,"1 a 30 dias",IF(I152&lt;=60,"31 a 60 dias",IF(I152&lt;=90,"61 a 90 dias","Mais de 90 dias"))))))</f>
        <v/>
      </c>
      <c r="K152">
        <f>IF(A152="","",IF(H152=0,"Pago",IF(I152&gt;0,"Vencido",IF(N(F152)&gt;0,"Pago parcial","Em aberto"))))</f>
        <v/>
      </c>
    </row>
    <row r="153">
      <c r="D153" s="5" t="n"/>
      <c r="E153" s="3" t="n"/>
      <c r="F153" s="3" t="n"/>
      <c r="G153" s="5" t="n"/>
      <c r="H153" s="3">
        <f>IF(A153="","",MAX(0,N(E153)-N(F153)))</f>
        <v/>
      </c>
      <c r="I153" s="4">
        <f>IF(A153="","",IF(OR(H153=0,D153=""),0,MAX(0,Ajustes!$B$1-D153)))</f>
        <v/>
      </c>
      <c r="J153">
        <f>IF(A153="","",IF(H153=0,"Pago",IF(I153=0,"A vencer",IF(I153&lt;=30,"1 a 30 dias",IF(I153&lt;=60,"31 a 60 dias",IF(I153&lt;=90,"61 a 90 dias","Mais de 90 dias"))))))</f>
        <v/>
      </c>
      <c r="K153">
        <f>IF(A153="","",IF(H153=0,"Pago",IF(I153&gt;0,"Vencido",IF(N(F153)&gt;0,"Pago parcial","Em aberto"))))</f>
        <v/>
      </c>
    </row>
    <row r="154">
      <c r="D154" s="5" t="n"/>
      <c r="E154" s="3" t="n"/>
      <c r="F154" s="3" t="n"/>
      <c r="G154" s="5" t="n"/>
      <c r="H154" s="3">
        <f>IF(A154="","",MAX(0,N(E154)-N(F154)))</f>
        <v/>
      </c>
      <c r="I154" s="4">
        <f>IF(A154="","",IF(OR(H154=0,D154=""),0,MAX(0,Ajustes!$B$1-D154)))</f>
        <v/>
      </c>
      <c r="J154">
        <f>IF(A154="","",IF(H154=0,"Pago",IF(I154=0,"A vencer",IF(I154&lt;=30,"1 a 30 dias",IF(I154&lt;=60,"31 a 60 dias",IF(I154&lt;=90,"61 a 90 dias","Mais de 90 dias"))))))</f>
        <v/>
      </c>
      <c r="K154">
        <f>IF(A154="","",IF(H154=0,"Pago",IF(I154&gt;0,"Vencido",IF(N(F154)&gt;0,"Pago parcial","Em aberto"))))</f>
        <v/>
      </c>
    </row>
    <row r="155">
      <c r="D155" s="5" t="n"/>
      <c r="E155" s="3" t="n"/>
      <c r="F155" s="3" t="n"/>
      <c r="G155" s="5" t="n"/>
      <c r="H155" s="3">
        <f>IF(A155="","",MAX(0,N(E155)-N(F155)))</f>
        <v/>
      </c>
      <c r="I155" s="4">
        <f>IF(A155="","",IF(OR(H155=0,D155=""),0,MAX(0,Ajustes!$B$1-D155)))</f>
        <v/>
      </c>
      <c r="J155">
        <f>IF(A155="","",IF(H155=0,"Pago",IF(I155=0,"A vencer",IF(I155&lt;=30,"1 a 30 dias",IF(I155&lt;=60,"31 a 60 dias",IF(I155&lt;=90,"61 a 90 dias","Mais de 90 dias"))))))</f>
        <v/>
      </c>
      <c r="K155">
        <f>IF(A155="","",IF(H155=0,"Pago",IF(I155&gt;0,"Vencido",IF(N(F155)&gt;0,"Pago parcial","Em aberto"))))</f>
        <v/>
      </c>
    </row>
    <row r="156">
      <c r="D156" s="5" t="n"/>
      <c r="E156" s="3" t="n"/>
      <c r="F156" s="3" t="n"/>
      <c r="G156" s="5" t="n"/>
      <c r="H156" s="3">
        <f>IF(A156="","",MAX(0,N(E156)-N(F156)))</f>
        <v/>
      </c>
      <c r="I156" s="4">
        <f>IF(A156="","",IF(OR(H156=0,D156=""),0,MAX(0,Ajustes!$B$1-D156)))</f>
        <v/>
      </c>
      <c r="J156">
        <f>IF(A156="","",IF(H156=0,"Pago",IF(I156=0,"A vencer",IF(I156&lt;=30,"1 a 30 dias",IF(I156&lt;=60,"31 a 60 dias",IF(I156&lt;=90,"61 a 90 dias","Mais de 90 dias"))))))</f>
        <v/>
      </c>
      <c r="K156">
        <f>IF(A156="","",IF(H156=0,"Pago",IF(I156&gt;0,"Vencido",IF(N(F156)&gt;0,"Pago parcial","Em aberto"))))</f>
        <v/>
      </c>
    </row>
    <row r="157">
      <c r="D157" s="5" t="n"/>
      <c r="E157" s="3" t="n"/>
      <c r="F157" s="3" t="n"/>
      <c r="G157" s="5" t="n"/>
      <c r="H157" s="3">
        <f>IF(A157="","",MAX(0,N(E157)-N(F157)))</f>
        <v/>
      </c>
      <c r="I157" s="4">
        <f>IF(A157="","",IF(OR(H157=0,D157=""),0,MAX(0,Ajustes!$B$1-D157)))</f>
        <v/>
      </c>
      <c r="J157">
        <f>IF(A157="","",IF(H157=0,"Pago",IF(I157=0,"A vencer",IF(I157&lt;=30,"1 a 30 dias",IF(I157&lt;=60,"31 a 60 dias",IF(I157&lt;=90,"61 a 90 dias","Mais de 90 dias"))))))</f>
        <v/>
      </c>
      <c r="K157">
        <f>IF(A157="","",IF(H157=0,"Pago",IF(I157&gt;0,"Vencido",IF(N(F157)&gt;0,"Pago parcial","Em aberto"))))</f>
        <v/>
      </c>
    </row>
    <row r="158">
      <c r="D158" s="5" t="n"/>
      <c r="E158" s="3" t="n"/>
      <c r="F158" s="3" t="n"/>
      <c r="G158" s="5" t="n"/>
      <c r="H158" s="3">
        <f>IF(A158="","",MAX(0,N(E158)-N(F158)))</f>
        <v/>
      </c>
      <c r="I158" s="4">
        <f>IF(A158="","",IF(OR(H158=0,D158=""),0,MAX(0,Ajustes!$B$1-D158)))</f>
        <v/>
      </c>
      <c r="J158">
        <f>IF(A158="","",IF(H158=0,"Pago",IF(I158=0,"A vencer",IF(I158&lt;=30,"1 a 30 dias",IF(I158&lt;=60,"31 a 60 dias",IF(I158&lt;=90,"61 a 90 dias","Mais de 90 dias"))))))</f>
        <v/>
      </c>
      <c r="K158">
        <f>IF(A158="","",IF(H158=0,"Pago",IF(I158&gt;0,"Vencido",IF(N(F158)&gt;0,"Pago parcial","Em aberto"))))</f>
        <v/>
      </c>
    </row>
    <row r="159">
      <c r="D159" s="5" t="n"/>
      <c r="E159" s="3" t="n"/>
      <c r="F159" s="3" t="n"/>
      <c r="G159" s="5" t="n"/>
      <c r="H159" s="3">
        <f>IF(A159="","",MAX(0,N(E159)-N(F159)))</f>
        <v/>
      </c>
      <c r="I159" s="4">
        <f>IF(A159="","",IF(OR(H159=0,D159=""),0,MAX(0,Ajustes!$B$1-D159)))</f>
        <v/>
      </c>
      <c r="J159">
        <f>IF(A159="","",IF(H159=0,"Pago",IF(I159=0,"A vencer",IF(I159&lt;=30,"1 a 30 dias",IF(I159&lt;=60,"31 a 60 dias",IF(I159&lt;=90,"61 a 90 dias","Mais de 90 dias"))))))</f>
        <v/>
      </c>
      <c r="K159">
        <f>IF(A159="","",IF(H159=0,"Pago",IF(I159&gt;0,"Vencido",IF(N(F159)&gt;0,"Pago parcial","Em aberto"))))</f>
        <v/>
      </c>
    </row>
    <row r="160">
      <c r="D160" s="5" t="n"/>
      <c r="E160" s="3" t="n"/>
      <c r="F160" s="3" t="n"/>
      <c r="G160" s="5" t="n"/>
      <c r="H160" s="3">
        <f>IF(A160="","",MAX(0,N(E160)-N(F160)))</f>
        <v/>
      </c>
      <c r="I160" s="4">
        <f>IF(A160="","",IF(OR(H160=0,D160=""),0,MAX(0,Ajustes!$B$1-D160)))</f>
        <v/>
      </c>
      <c r="J160">
        <f>IF(A160="","",IF(H160=0,"Pago",IF(I160=0,"A vencer",IF(I160&lt;=30,"1 a 30 dias",IF(I160&lt;=60,"31 a 60 dias",IF(I160&lt;=90,"61 a 90 dias","Mais de 90 dias"))))))</f>
        <v/>
      </c>
      <c r="K160">
        <f>IF(A160="","",IF(H160=0,"Pago",IF(I160&gt;0,"Vencido",IF(N(F160)&gt;0,"Pago parcial","Em aberto"))))</f>
        <v/>
      </c>
    </row>
    <row r="161">
      <c r="D161" s="5" t="n"/>
      <c r="E161" s="3" t="n"/>
      <c r="F161" s="3" t="n"/>
      <c r="G161" s="5" t="n"/>
      <c r="H161" s="3">
        <f>IF(A161="","",MAX(0,N(E161)-N(F161)))</f>
        <v/>
      </c>
      <c r="I161" s="4">
        <f>IF(A161="","",IF(OR(H161=0,D161=""),0,MAX(0,Ajustes!$B$1-D161)))</f>
        <v/>
      </c>
      <c r="J161">
        <f>IF(A161="","",IF(H161=0,"Pago",IF(I161=0,"A vencer",IF(I161&lt;=30,"1 a 30 dias",IF(I161&lt;=60,"31 a 60 dias",IF(I161&lt;=90,"61 a 90 dias","Mais de 90 dias"))))))</f>
        <v/>
      </c>
      <c r="K161">
        <f>IF(A161="","",IF(H161=0,"Pago",IF(I161&gt;0,"Vencido",IF(N(F161)&gt;0,"Pago parcial","Em aberto"))))</f>
        <v/>
      </c>
    </row>
    <row r="162">
      <c r="D162" s="5" t="n"/>
      <c r="E162" s="3" t="n"/>
      <c r="F162" s="3" t="n"/>
      <c r="G162" s="5" t="n"/>
      <c r="H162" s="3">
        <f>IF(A162="","",MAX(0,N(E162)-N(F162)))</f>
        <v/>
      </c>
      <c r="I162" s="4">
        <f>IF(A162="","",IF(OR(H162=0,D162=""),0,MAX(0,Ajustes!$B$1-D162)))</f>
        <v/>
      </c>
      <c r="J162">
        <f>IF(A162="","",IF(H162=0,"Pago",IF(I162=0,"A vencer",IF(I162&lt;=30,"1 a 30 dias",IF(I162&lt;=60,"31 a 60 dias",IF(I162&lt;=90,"61 a 90 dias","Mais de 90 dias"))))))</f>
        <v/>
      </c>
      <c r="K162">
        <f>IF(A162="","",IF(H162=0,"Pago",IF(I162&gt;0,"Vencido",IF(N(F162)&gt;0,"Pago parcial","Em aberto"))))</f>
        <v/>
      </c>
    </row>
    <row r="163">
      <c r="D163" s="5" t="n"/>
      <c r="E163" s="3" t="n"/>
      <c r="F163" s="3" t="n"/>
      <c r="G163" s="5" t="n"/>
      <c r="H163" s="3">
        <f>IF(A163="","",MAX(0,N(E163)-N(F163)))</f>
        <v/>
      </c>
      <c r="I163" s="4">
        <f>IF(A163="","",IF(OR(H163=0,D163=""),0,MAX(0,Ajustes!$B$1-D163)))</f>
        <v/>
      </c>
      <c r="J163">
        <f>IF(A163="","",IF(H163=0,"Pago",IF(I163=0,"A vencer",IF(I163&lt;=30,"1 a 30 dias",IF(I163&lt;=60,"31 a 60 dias",IF(I163&lt;=90,"61 a 90 dias","Mais de 90 dias"))))))</f>
        <v/>
      </c>
      <c r="K163">
        <f>IF(A163="","",IF(H163=0,"Pago",IF(I163&gt;0,"Vencido",IF(N(F163)&gt;0,"Pago parcial","Em aberto"))))</f>
        <v/>
      </c>
    </row>
    <row r="164">
      <c r="D164" s="5" t="n"/>
      <c r="E164" s="3" t="n"/>
      <c r="F164" s="3" t="n"/>
      <c r="G164" s="5" t="n"/>
      <c r="H164" s="3">
        <f>IF(A164="","",MAX(0,N(E164)-N(F164)))</f>
        <v/>
      </c>
      <c r="I164" s="4">
        <f>IF(A164="","",IF(OR(H164=0,D164=""),0,MAX(0,Ajustes!$B$1-D164)))</f>
        <v/>
      </c>
      <c r="J164">
        <f>IF(A164="","",IF(H164=0,"Pago",IF(I164=0,"A vencer",IF(I164&lt;=30,"1 a 30 dias",IF(I164&lt;=60,"31 a 60 dias",IF(I164&lt;=90,"61 a 90 dias","Mais de 90 dias"))))))</f>
        <v/>
      </c>
      <c r="K164">
        <f>IF(A164="","",IF(H164=0,"Pago",IF(I164&gt;0,"Vencido",IF(N(F164)&gt;0,"Pago parcial","Em aberto"))))</f>
        <v/>
      </c>
    </row>
    <row r="165">
      <c r="D165" s="5" t="n"/>
      <c r="E165" s="3" t="n"/>
      <c r="F165" s="3" t="n"/>
      <c r="G165" s="5" t="n"/>
      <c r="H165" s="3">
        <f>IF(A165="","",MAX(0,N(E165)-N(F165)))</f>
        <v/>
      </c>
      <c r="I165" s="4">
        <f>IF(A165="","",IF(OR(H165=0,D165=""),0,MAX(0,Ajustes!$B$1-D165)))</f>
        <v/>
      </c>
      <c r="J165">
        <f>IF(A165="","",IF(H165=0,"Pago",IF(I165=0,"A vencer",IF(I165&lt;=30,"1 a 30 dias",IF(I165&lt;=60,"31 a 60 dias",IF(I165&lt;=90,"61 a 90 dias","Mais de 90 dias"))))))</f>
        <v/>
      </c>
      <c r="K165">
        <f>IF(A165="","",IF(H165=0,"Pago",IF(I165&gt;0,"Vencido",IF(N(F165)&gt;0,"Pago parcial","Em aberto"))))</f>
        <v/>
      </c>
    </row>
    <row r="166">
      <c r="D166" s="5" t="n"/>
      <c r="E166" s="3" t="n"/>
      <c r="F166" s="3" t="n"/>
      <c r="G166" s="5" t="n"/>
      <c r="H166" s="3">
        <f>IF(A166="","",MAX(0,N(E166)-N(F166)))</f>
        <v/>
      </c>
      <c r="I166" s="4">
        <f>IF(A166="","",IF(OR(H166=0,D166=""),0,MAX(0,Ajustes!$B$1-D166)))</f>
        <v/>
      </c>
      <c r="J166">
        <f>IF(A166="","",IF(H166=0,"Pago",IF(I166=0,"A vencer",IF(I166&lt;=30,"1 a 30 dias",IF(I166&lt;=60,"31 a 60 dias",IF(I166&lt;=90,"61 a 90 dias","Mais de 90 dias"))))))</f>
        <v/>
      </c>
      <c r="K166">
        <f>IF(A166="","",IF(H166=0,"Pago",IF(I166&gt;0,"Vencido",IF(N(F166)&gt;0,"Pago parcial","Em aberto"))))</f>
        <v/>
      </c>
    </row>
    <row r="167">
      <c r="D167" s="5" t="n"/>
      <c r="E167" s="3" t="n"/>
      <c r="F167" s="3" t="n"/>
      <c r="G167" s="5" t="n"/>
      <c r="H167" s="3">
        <f>IF(A167="","",MAX(0,N(E167)-N(F167)))</f>
        <v/>
      </c>
      <c r="I167" s="4">
        <f>IF(A167="","",IF(OR(H167=0,D167=""),0,MAX(0,Ajustes!$B$1-D167)))</f>
        <v/>
      </c>
      <c r="J167">
        <f>IF(A167="","",IF(H167=0,"Pago",IF(I167=0,"A vencer",IF(I167&lt;=30,"1 a 30 dias",IF(I167&lt;=60,"31 a 60 dias",IF(I167&lt;=90,"61 a 90 dias","Mais de 90 dias"))))))</f>
        <v/>
      </c>
      <c r="K167">
        <f>IF(A167="","",IF(H167=0,"Pago",IF(I167&gt;0,"Vencido",IF(N(F167)&gt;0,"Pago parcial","Em aberto"))))</f>
        <v/>
      </c>
    </row>
    <row r="168">
      <c r="D168" s="5" t="n"/>
      <c r="E168" s="3" t="n"/>
      <c r="F168" s="3" t="n"/>
      <c r="G168" s="5" t="n"/>
      <c r="H168" s="3">
        <f>IF(A168="","",MAX(0,N(E168)-N(F168)))</f>
        <v/>
      </c>
      <c r="I168" s="4">
        <f>IF(A168="","",IF(OR(H168=0,D168=""),0,MAX(0,Ajustes!$B$1-D168)))</f>
        <v/>
      </c>
      <c r="J168">
        <f>IF(A168="","",IF(H168=0,"Pago",IF(I168=0,"A vencer",IF(I168&lt;=30,"1 a 30 dias",IF(I168&lt;=60,"31 a 60 dias",IF(I168&lt;=90,"61 a 90 dias","Mais de 90 dias"))))))</f>
        <v/>
      </c>
      <c r="K168">
        <f>IF(A168="","",IF(H168=0,"Pago",IF(I168&gt;0,"Vencido",IF(N(F168)&gt;0,"Pago parcial","Em aberto"))))</f>
        <v/>
      </c>
    </row>
    <row r="169">
      <c r="D169" s="5" t="n"/>
      <c r="E169" s="3" t="n"/>
      <c r="F169" s="3" t="n"/>
      <c r="G169" s="5" t="n"/>
      <c r="H169" s="3">
        <f>IF(A169="","",MAX(0,N(E169)-N(F169)))</f>
        <v/>
      </c>
      <c r="I169" s="4">
        <f>IF(A169="","",IF(OR(H169=0,D169=""),0,MAX(0,Ajustes!$B$1-D169)))</f>
        <v/>
      </c>
      <c r="J169">
        <f>IF(A169="","",IF(H169=0,"Pago",IF(I169=0,"A vencer",IF(I169&lt;=30,"1 a 30 dias",IF(I169&lt;=60,"31 a 60 dias",IF(I169&lt;=90,"61 a 90 dias","Mais de 90 dias"))))))</f>
        <v/>
      </c>
      <c r="K169">
        <f>IF(A169="","",IF(H169=0,"Pago",IF(I169&gt;0,"Vencido",IF(N(F169)&gt;0,"Pago parcial","Em aberto"))))</f>
        <v/>
      </c>
    </row>
    <row r="170">
      <c r="D170" s="5" t="n"/>
      <c r="E170" s="3" t="n"/>
      <c r="F170" s="3" t="n"/>
      <c r="G170" s="5" t="n"/>
      <c r="H170" s="3">
        <f>IF(A170="","",MAX(0,N(E170)-N(F170)))</f>
        <v/>
      </c>
      <c r="I170" s="4">
        <f>IF(A170="","",IF(OR(H170=0,D170=""),0,MAX(0,Ajustes!$B$1-D170)))</f>
        <v/>
      </c>
      <c r="J170">
        <f>IF(A170="","",IF(H170=0,"Pago",IF(I170=0,"A vencer",IF(I170&lt;=30,"1 a 30 dias",IF(I170&lt;=60,"31 a 60 dias",IF(I170&lt;=90,"61 a 90 dias","Mais de 90 dias"))))))</f>
        <v/>
      </c>
      <c r="K170">
        <f>IF(A170="","",IF(H170=0,"Pago",IF(I170&gt;0,"Vencido",IF(N(F170)&gt;0,"Pago parcial","Em aberto"))))</f>
        <v/>
      </c>
    </row>
    <row r="171">
      <c r="D171" s="5" t="n"/>
      <c r="E171" s="3" t="n"/>
      <c r="F171" s="3" t="n"/>
      <c r="G171" s="5" t="n"/>
      <c r="H171" s="3">
        <f>IF(A171="","",MAX(0,N(E171)-N(F171)))</f>
        <v/>
      </c>
      <c r="I171" s="4">
        <f>IF(A171="","",IF(OR(H171=0,D171=""),0,MAX(0,Ajustes!$B$1-D171)))</f>
        <v/>
      </c>
      <c r="J171">
        <f>IF(A171="","",IF(H171=0,"Pago",IF(I171=0,"A vencer",IF(I171&lt;=30,"1 a 30 dias",IF(I171&lt;=60,"31 a 60 dias",IF(I171&lt;=90,"61 a 90 dias","Mais de 90 dias"))))))</f>
        <v/>
      </c>
      <c r="K171">
        <f>IF(A171="","",IF(H171=0,"Pago",IF(I171&gt;0,"Vencido",IF(N(F171)&gt;0,"Pago parcial","Em aberto"))))</f>
        <v/>
      </c>
    </row>
    <row r="172">
      <c r="D172" s="5" t="n"/>
      <c r="E172" s="3" t="n"/>
      <c r="F172" s="3" t="n"/>
      <c r="G172" s="5" t="n"/>
      <c r="H172" s="3">
        <f>IF(A172="","",MAX(0,N(E172)-N(F172)))</f>
        <v/>
      </c>
      <c r="I172" s="4">
        <f>IF(A172="","",IF(OR(H172=0,D172=""),0,MAX(0,Ajustes!$B$1-D172)))</f>
        <v/>
      </c>
      <c r="J172">
        <f>IF(A172="","",IF(H172=0,"Pago",IF(I172=0,"A vencer",IF(I172&lt;=30,"1 a 30 dias",IF(I172&lt;=60,"31 a 60 dias",IF(I172&lt;=90,"61 a 90 dias","Mais de 90 dias"))))))</f>
        <v/>
      </c>
      <c r="K172">
        <f>IF(A172="","",IF(H172=0,"Pago",IF(I172&gt;0,"Vencido",IF(N(F172)&gt;0,"Pago parcial","Em aberto"))))</f>
        <v/>
      </c>
    </row>
    <row r="173">
      <c r="D173" s="5" t="n"/>
      <c r="E173" s="3" t="n"/>
      <c r="F173" s="3" t="n"/>
      <c r="G173" s="5" t="n"/>
      <c r="H173" s="3">
        <f>IF(A173="","",MAX(0,N(E173)-N(F173)))</f>
        <v/>
      </c>
      <c r="I173" s="4">
        <f>IF(A173="","",IF(OR(H173=0,D173=""),0,MAX(0,Ajustes!$B$1-D173)))</f>
        <v/>
      </c>
      <c r="J173">
        <f>IF(A173="","",IF(H173=0,"Pago",IF(I173=0,"A vencer",IF(I173&lt;=30,"1 a 30 dias",IF(I173&lt;=60,"31 a 60 dias",IF(I173&lt;=90,"61 a 90 dias","Mais de 90 dias"))))))</f>
        <v/>
      </c>
      <c r="K173">
        <f>IF(A173="","",IF(H173=0,"Pago",IF(I173&gt;0,"Vencido",IF(N(F173)&gt;0,"Pago parcial","Em aberto"))))</f>
        <v/>
      </c>
    </row>
    <row r="174">
      <c r="D174" s="5" t="n"/>
      <c r="E174" s="3" t="n"/>
      <c r="F174" s="3" t="n"/>
      <c r="G174" s="5" t="n"/>
      <c r="H174" s="3">
        <f>IF(A174="","",MAX(0,N(E174)-N(F174)))</f>
        <v/>
      </c>
      <c r="I174" s="4">
        <f>IF(A174="","",IF(OR(H174=0,D174=""),0,MAX(0,Ajustes!$B$1-D174)))</f>
        <v/>
      </c>
      <c r="J174">
        <f>IF(A174="","",IF(H174=0,"Pago",IF(I174=0,"A vencer",IF(I174&lt;=30,"1 a 30 dias",IF(I174&lt;=60,"31 a 60 dias",IF(I174&lt;=90,"61 a 90 dias","Mais de 90 dias"))))))</f>
        <v/>
      </c>
      <c r="K174">
        <f>IF(A174="","",IF(H174=0,"Pago",IF(I174&gt;0,"Vencido",IF(N(F174)&gt;0,"Pago parcial","Em aberto"))))</f>
        <v/>
      </c>
    </row>
    <row r="175">
      <c r="D175" s="5" t="n"/>
      <c r="E175" s="3" t="n"/>
      <c r="F175" s="3" t="n"/>
      <c r="G175" s="5" t="n"/>
      <c r="H175" s="3">
        <f>IF(A175="","",MAX(0,N(E175)-N(F175)))</f>
        <v/>
      </c>
      <c r="I175" s="4">
        <f>IF(A175="","",IF(OR(H175=0,D175=""),0,MAX(0,Ajustes!$B$1-D175)))</f>
        <v/>
      </c>
      <c r="J175">
        <f>IF(A175="","",IF(H175=0,"Pago",IF(I175=0,"A vencer",IF(I175&lt;=30,"1 a 30 dias",IF(I175&lt;=60,"31 a 60 dias",IF(I175&lt;=90,"61 a 90 dias","Mais de 90 dias"))))))</f>
        <v/>
      </c>
      <c r="K175">
        <f>IF(A175="","",IF(H175=0,"Pago",IF(I175&gt;0,"Vencido",IF(N(F175)&gt;0,"Pago parcial","Em aberto"))))</f>
        <v/>
      </c>
    </row>
    <row r="176">
      <c r="D176" s="5" t="n"/>
      <c r="E176" s="3" t="n"/>
      <c r="F176" s="3" t="n"/>
      <c r="G176" s="5" t="n"/>
      <c r="H176" s="3">
        <f>IF(A176="","",MAX(0,N(E176)-N(F176)))</f>
        <v/>
      </c>
      <c r="I176" s="4">
        <f>IF(A176="","",IF(OR(H176=0,D176=""),0,MAX(0,Ajustes!$B$1-D176)))</f>
        <v/>
      </c>
      <c r="J176">
        <f>IF(A176="","",IF(H176=0,"Pago",IF(I176=0,"A vencer",IF(I176&lt;=30,"1 a 30 dias",IF(I176&lt;=60,"31 a 60 dias",IF(I176&lt;=90,"61 a 90 dias","Mais de 90 dias"))))))</f>
        <v/>
      </c>
      <c r="K176">
        <f>IF(A176="","",IF(H176=0,"Pago",IF(I176&gt;0,"Vencido",IF(N(F176)&gt;0,"Pago parcial","Em aberto"))))</f>
        <v/>
      </c>
    </row>
    <row r="177">
      <c r="D177" s="5" t="n"/>
      <c r="E177" s="3" t="n"/>
      <c r="F177" s="3" t="n"/>
      <c r="G177" s="5" t="n"/>
      <c r="H177" s="3">
        <f>IF(A177="","",MAX(0,N(E177)-N(F177)))</f>
        <v/>
      </c>
      <c r="I177" s="4">
        <f>IF(A177="","",IF(OR(H177=0,D177=""),0,MAX(0,Ajustes!$B$1-D177)))</f>
        <v/>
      </c>
      <c r="J177">
        <f>IF(A177="","",IF(H177=0,"Pago",IF(I177=0,"A vencer",IF(I177&lt;=30,"1 a 30 dias",IF(I177&lt;=60,"31 a 60 dias",IF(I177&lt;=90,"61 a 90 dias","Mais de 90 dias"))))))</f>
        <v/>
      </c>
      <c r="K177">
        <f>IF(A177="","",IF(H177=0,"Pago",IF(I177&gt;0,"Vencido",IF(N(F177)&gt;0,"Pago parcial","Em aberto"))))</f>
        <v/>
      </c>
    </row>
    <row r="178">
      <c r="D178" s="5" t="n"/>
      <c r="E178" s="3" t="n"/>
      <c r="F178" s="3" t="n"/>
      <c r="G178" s="5" t="n"/>
      <c r="H178" s="3">
        <f>IF(A178="","",MAX(0,N(E178)-N(F178)))</f>
        <v/>
      </c>
      <c r="I178" s="4">
        <f>IF(A178="","",IF(OR(H178=0,D178=""),0,MAX(0,Ajustes!$B$1-D178)))</f>
        <v/>
      </c>
      <c r="J178">
        <f>IF(A178="","",IF(H178=0,"Pago",IF(I178=0,"A vencer",IF(I178&lt;=30,"1 a 30 dias",IF(I178&lt;=60,"31 a 60 dias",IF(I178&lt;=90,"61 a 90 dias","Mais de 90 dias"))))))</f>
        <v/>
      </c>
      <c r="K178">
        <f>IF(A178="","",IF(H178=0,"Pago",IF(I178&gt;0,"Vencido",IF(N(F178)&gt;0,"Pago parcial","Em aberto"))))</f>
        <v/>
      </c>
    </row>
    <row r="179">
      <c r="D179" s="5" t="n"/>
      <c r="E179" s="3" t="n"/>
      <c r="F179" s="3" t="n"/>
      <c r="G179" s="5" t="n"/>
      <c r="H179" s="3">
        <f>IF(A179="","",MAX(0,N(E179)-N(F179)))</f>
        <v/>
      </c>
      <c r="I179" s="4">
        <f>IF(A179="","",IF(OR(H179=0,D179=""),0,MAX(0,Ajustes!$B$1-D179)))</f>
        <v/>
      </c>
      <c r="J179">
        <f>IF(A179="","",IF(H179=0,"Pago",IF(I179=0,"A vencer",IF(I179&lt;=30,"1 a 30 dias",IF(I179&lt;=60,"31 a 60 dias",IF(I179&lt;=90,"61 a 90 dias","Mais de 90 dias"))))))</f>
        <v/>
      </c>
      <c r="K179">
        <f>IF(A179="","",IF(H179=0,"Pago",IF(I179&gt;0,"Vencido",IF(N(F179)&gt;0,"Pago parcial","Em aberto"))))</f>
        <v/>
      </c>
    </row>
    <row r="180">
      <c r="D180" s="5" t="n"/>
      <c r="E180" s="3" t="n"/>
      <c r="F180" s="3" t="n"/>
      <c r="G180" s="5" t="n"/>
      <c r="H180" s="3">
        <f>IF(A180="","",MAX(0,N(E180)-N(F180)))</f>
        <v/>
      </c>
      <c r="I180" s="4">
        <f>IF(A180="","",IF(OR(H180=0,D180=""),0,MAX(0,Ajustes!$B$1-D180)))</f>
        <v/>
      </c>
      <c r="J180">
        <f>IF(A180="","",IF(H180=0,"Pago",IF(I180=0,"A vencer",IF(I180&lt;=30,"1 a 30 dias",IF(I180&lt;=60,"31 a 60 dias",IF(I180&lt;=90,"61 a 90 dias","Mais de 90 dias"))))))</f>
        <v/>
      </c>
      <c r="K180">
        <f>IF(A180="","",IF(H180=0,"Pago",IF(I180&gt;0,"Vencido",IF(N(F180)&gt;0,"Pago parcial","Em aberto"))))</f>
        <v/>
      </c>
    </row>
    <row r="181">
      <c r="D181" s="5" t="n"/>
      <c r="E181" s="3" t="n"/>
      <c r="F181" s="3" t="n"/>
      <c r="G181" s="5" t="n"/>
      <c r="H181" s="3">
        <f>IF(A181="","",MAX(0,N(E181)-N(F181)))</f>
        <v/>
      </c>
      <c r="I181" s="4">
        <f>IF(A181="","",IF(OR(H181=0,D181=""),0,MAX(0,Ajustes!$B$1-D181)))</f>
        <v/>
      </c>
      <c r="J181">
        <f>IF(A181="","",IF(H181=0,"Pago",IF(I181=0,"A vencer",IF(I181&lt;=30,"1 a 30 dias",IF(I181&lt;=60,"31 a 60 dias",IF(I181&lt;=90,"61 a 90 dias","Mais de 90 dias"))))))</f>
        <v/>
      </c>
      <c r="K181">
        <f>IF(A181="","",IF(H181=0,"Pago",IF(I181&gt;0,"Vencido",IF(N(F181)&gt;0,"Pago parcial","Em aberto"))))</f>
        <v/>
      </c>
    </row>
    <row r="182">
      <c r="D182" s="5" t="n"/>
      <c r="E182" s="3" t="n"/>
      <c r="F182" s="3" t="n"/>
      <c r="G182" s="5" t="n"/>
      <c r="H182" s="3">
        <f>IF(A182="","",MAX(0,N(E182)-N(F182)))</f>
        <v/>
      </c>
      <c r="I182" s="4">
        <f>IF(A182="","",IF(OR(H182=0,D182=""),0,MAX(0,Ajustes!$B$1-D182)))</f>
        <v/>
      </c>
      <c r="J182">
        <f>IF(A182="","",IF(H182=0,"Pago",IF(I182=0,"A vencer",IF(I182&lt;=30,"1 a 30 dias",IF(I182&lt;=60,"31 a 60 dias",IF(I182&lt;=90,"61 a 90 dias","Mais de 90 dias"))))))</f>
        <v/>
      </c>
      <c r="K182">
        <f>IF(A182="","",IF(H182=0,"Pago",IF(I182&gt;0,"Vencido",IF(N(F182)&gt;0,"Pago parcial","Em aberto"))))</f>
        <v/>
      </c>
    </row>
    <row r="183">
      <c r="D183" s="5" t="n"/>
      <c r="E183" s="3" t="n"/>
      <c r="F183" s="3" t="n"/>
      <c r="G183" s="5" t="n"/>
      <c r="H183" s="3">
        <f>IF(A183="","",MAX(0,N(E183)-N(F183)))</f>
        <v/>
      </c>
      <c r="I183" s="4">
        <f>IF(A183="","",IF(OR(H183=0,D183=""),0,MAX(0,Ajustes!$B$1-D183)))</f>
        <v/>
      </c>
      <c r="J183">
        <f>IF(A183="","",IF(H183=0,"Pago",IF(I183=0,"A vencer",IF(I183&lt;=30,"1 a 30 dias",IF(I183&lt;=60,"31 a 60 dias",IF(I183&lt;=90,"61 a 90 dias","Mais de 90 dias"))))))</f>
        <v/>
      </c>
      <c r="K183">
        <f>IF(A183="","",IF(H183=0,"Pago",IF(I183&gt;0,"Vencido",IF(N(F183)&gt;0,"Pago parcial","Em aberto"))))</f>
        <v/>
      </c>
    </row>
    <row r="184">
      <c r="D184" s="5" t="n"/>
      <c r="E184" s="3" t="n"/>
      <c r="F184" s="3" t="n"/>
      <c r="G184" s="5" t="n"/>
      <c r="H184" s="3">
        <f>IF(A184="","",MAX(0,N(E184)-N(F184)))</f>
        <v/>
      </c>
      <c r="I184" s="4">
        <f>IF(A184="","",IF(OR(H184=0,D184=""),0,MAX(0,Ajustes!$B$1-D184)))</f>
        <v/>
      </c>
      <c r="J184">
        <f>IF(A184="","",IF(H184=0,"Pago",IF(I184=0,"A vencer",IF(I184&lt;=30,"1 a 30 dias",IF(I184&lt;=60,"31 a 60 dias",IF(I184&lt;=90,"61 a 90 dias","Mais de 90 dias"))))))</f>
        <v/>
      </c>
      <c r="K184">
        <f>IF(A184="","",IF(H184=0,"Pago",IF(I184&gt;0,"Vencido",IF(N(F184)&gt;0,"Pago parcial","Em aberto"))))</f>
        <v/>
      </c>
    </row>
    <row r="185">
      <c r="D185" s="5" t="n"/>
      <c r="E185" s="3" t="n"/>
      <c r="F185" s="3" t="n"/>
      <c r="G185" s="5" t="n"/>
      <c r="H185" s="3">
        <f>IF(A185="","",MAX(0,N(E185)-N(F185)))</f>
        <v/>
      </c>
      <c r="I185" s="4">
        <f>IF(A185="","",IF(OR(H185=0,D185=""),0,MAX(0,Ajustes!$B$1-D185)))</f>
        <v/>
      </c>
      <c r="J185">
        <f>IF(A185="","",IF(H185=0,"Pago",IF(I185=0,"A vencer",IF(I185&lt;=30,"1 a 30 dias",IF(I185&lt;=60,"31 a 60 dias",IF(I185&lt;=90,"61 a 90 dias","Mais de 90 dias"))))))</f>
        <v/>
      </c>
      <c r="K185">
        <f>IF(A185="","",IF(H185=0,"Pago",IF(I185&gt;0,"Vencido",IF(N(F185)&gt;0,"Pago parcial","Em aberto"))))</f>
        <v/>
      </c>
    </row>
    <row r="186">
      <c r="D186" s="5" t="n"/>
      <c r="E186" s="3" t="n"/>
      <c r="F186" s="3" t="n"/>
      <c r="G186" s="5" t="n"/>
      <c r="H186" s="3">
        <f>IF(A186="","",MAX(0,N(E186)-N(F186)))</f>
        <v/>
      </c>
      <c r="I186" s="4">
        <f>IF(A186="","",IF(OR(H186=0,D186=""),0,MAX(0,Ajustes!$B$1-D186)))</f>
        <v/>
      </c>
      <c r="J186">
        <f>IF(A186="","",IF(H186=0,"Pago",IF(I186=0,"A vencer",IF(I186&lt;=30,"1 a 30 dias",IF(I186&lt;=60,"31 a 60 dias",IF(I186&lt;=90,"61 a 90 dias","Mais de 90 dias"))))))</f>
        <v/>
      </c>
      <c r="K186">
        <f>IF(A186="","",IF(H186=0,"Pago",IF(I186&gt;0,"Vencido",IF(N(F186)&gt;0,"Pago parcial","Em aberto"))))</f>
        <v/>
      </c>
    </row>
    <row r="187">
      <c r="D187" s="5" t="n"/>
      <c r="E187" s="3" t="n"/>
      <c r="F187" s="3" t="n"/>
      <c r="G187" s="5" t="n"/>
      <c r="H187" s="3">
        <f>IF(A187="","",MAX(0,N(E187)-N(F187)))</f>
        <v/>
      </c>
      <c r="I187" s="4">
        <f>IF(A187="","",IF(OR(H187=0,D187=""),0,MAX(0,Ajustes!$B$1-D187)))</f>
        <v/>
      </c>
      <c r="J187">
        <f>IF(A187="","",IF(H187=0,"Pago",IF(I187=0,"A vencer",IF(I187&lt;=30,"1 a 30 dias",IF(I187&lt;=60,"31 a 60 dias",IF(I187&lt;=90,"61 a 90 dias","Mais de 90 dias"))))))</f>
        <v/>
      </c>
      <c r="K187">
        <f>IF(A187="","",IF(H187=0,"Pago",IF(I187&gt;0,"Vencido",IF(N(F187)&gt;0,"Pago parcial","Em aberto"))))</f>
        <v/>
      </c>
    </row>
    <row r="188">
      <c r="D188" s="5" t="n"/>
      <c r="E188" s="3" t="n"/>
      <c r="F188" s="3" t="n"/>
      <c r="G188" s="5" t="n"/>
      <c r="H188" s="3">
        <f>IF(A188="","",MAX(0,N(E188)-N(F188)))</f>
        <v/>
      </c>
      <c r="I188" s="4">
        <f>IF(A188="","",IF(OR(H188=0,D188=""),0,MAX(0,Ajustes!$B$1-D188)))</f>
        <v/>
      </c>
      <c r="J188">
        <f>IF(A188="","",IF(H188=0,"Pago",IF(I188=0,"A vencer",IF(I188&lt;=30,"1 a 30 dias",IF(I188&lt;=60,"31 a 60 dias",IF(I188&lt;=90,"61 a 90 dias","Mais de 90 dias"))))))</f>
        <v/>
      </c>
      <c r="K188">
        <f>IF(A188="","",IF(H188=0,"Pago",IF(I188&gt;0,"Vencido",IF(N(F188)&gt;0,"Pago parcial","Em aberto"))))</f>
        <v/>
      </c>
    </row>
    <row r="189">
      <c r="D189" s="5" t="n"/>
      <c r="E189" s="3" t="n"/>
      <c r="F189" s="3" t="n"/>
      <c r="G189" s="5" t="n"/>
      <c r="H189" s="3">
        <f>IF(A189="","",MAX(0,N(E189)-N(F189)))</f>
        <v/>
      </c>
      <c r="I189" s="4">
        <f>IF(A189="","",IF(OR(H189=0,D189=""),0,MAX(0,Ajustes!$B$1-D189)))</f>
        <v/>
      </c>
      <c r="J189">
        <f>IF(A189="","",IF(H189=0,"Pago",IF(I189=0,"A vencer",IF(I189&lt;=30,"1 a 30 dias",IF(I189&lt;=60,"31 a 60 dias",IF(I189&lt;=90,"61 a 90 dias","Mais de 90 dias"))))))</f>
        <v/>
      </c>
      <c r="K189">
        <f>IF(A189="","",IF(H189=0,"Pago",IF(I189&gt;0,"Vencido",IF(N(F189)&gt;0,"Pago parcial","Em aberto"))))</f>
        <v/>
      </c>
    </row>
    <row r="190">
      <c r="D190" s="5" t="n"/>
      <c r="E190" s="3" t="n"/>
      <c r="F190" s="3" t="n"/>
      <c r="G190" s="5" t="n"/>
      <c r="H190" s="3">
        <f>IF(A190="","",MAX(0,N(E190)-N(F190)))</f>
        <v/>
      </c>
      <c r="I190" s="4">
        <f>IF(A190="","",IF(OR(H190=0,D190=""),0,MAX(0,Ajustes!$B$1-D190)))</f>
        <v/>
      </c>
      <c r="J190">
        <f>IF(A190="","",IF(H190=0,"Pago",IF(I190=0,"A vencer",IF(I190&lt;=30,"1 a 30 dias",IF(I190&lt;=60,"31 a 60 dias",IF(I190&lt;=90,"61 a 90 dias","Mais de 90 dias"))))))</f>
        <v/>
      </c>
      <c r="K190">
        <f>IF(A190="","",IF(H190=0,"Pago",IF(I190&gt;0,"Vencido",IF(N(F190)&gt;0,"Pago parcial","Em aberto"))))</f>
        <v/>
      </c>
    </row>
    <row r="191">
      <c r="D191" s="5" t="n"/>
      <c r="E191" s="3" t="n"/>
      <c r="F191" s="3" t="n"/>
      <c r="G191" s="5" t="n"/>
      <c r="H191" s="3">
        <f>IF(A191="","",MAX(0,N(E191)-N(F191)))</f>
        <v/>
      </c>
      <c r="I191" s="4">
        <f>IF(A191="","",IF(OR(H191=0,D191=""),0,MAX(0,Ajustes!$B$1-D191)))</f>
        <v/>
      </c>
      <c r="J191">
        <f>IF(A191="","",IF(H191=0,"Pago",IF(I191=0,"A vencer",IF(I191&lt;=30,"1 a 30 dias",IF(I191&lt;=60,"31 a 60 dias",IF(I191&lt;=90,"61 a 90 dias","Mais de 90 dias"))))))</f>
        <v/>
      </c>
      <c r="K191">
        <f>IF(A191="","",IF(H191=0,"Pago",IF(I191&gt;0,"Vencido",IF(N(F191)&gt;0,"Pago parcial","Em aberto"))))</f>
        <v/>
      </c>
    </row>
    <row r="192">
      <c r="D192" s="5" t="n"/>
      <c r="E192" s="3" t="n"/>
      <c r="F192" s="3" t="n"/>
      <c r="G192" s="5" t="n"/>
      <c r="H192" s="3">
        <f>IF(A192="","",MAX(0,N(E192)-N(F192)))</f>
        <v/>
      </c>
      <c r="I192" s="4">
        <f>IF(A192="","",IF(OR(H192=0,D192=""),0,MAX(0,Ajustes!$B$1-D192)))</f>
        <v/>
      </c>
      <c r="J192">
        <f>IF(A192="","",IF(H192=0,"Pago",IF(I192=0,"A vencer",IF(I192&lt;=30,"1 a 30 dias",IF(I192&lt;=60,"31 a 60 dias",IF(I192&lt;=90,"61 a 90 dias","Mais de 90 dias"))))))</f>
        <v/>
      </c>
      <c r="K192">
        <f>IF(A192="","",IF(H192=0,"Pago",IF(I192&gt;0,"Vencido",IF(N(F192)&gt;0,"Pago parcial","Em aberto"))))</f>
        <v/>
      </c>
    </row>
    <row r="193">
      <c r="D193" s="5" t="n"/>
      <c r="E193" s="3" t="n"/>
      <c r="F193" s="3" t="n"/>
      <c r="G193" s="5" t="n"/>
      <c r="H193" s="3">
        <f>IF(A193="","",MAX(0,N(E193)-N(F193)))</f>
        <v/>
      </c>
      <c r="I193" s="4">
        <f>IF(A193="","",IF(OR(H193=0,D193=""),0,MAX(0,Ajustes!$B$1-D193)))</f>
        <v/>
      </c>
      <c r="J193">
        <f>IF(A193="","",IF(H193=0,"Pago",IF(I193=0,"A vencer",IF(I193&lt;=30,"1 a 30 dias",IF(I193&lt;=60,"31 a 60 dias",IF(I193&lt;=90,"61 a 90 dias","Mais de 90 dias"))))))</f>
        <v/>
      </c>
      <c r="K193">
        <f>IF(A193="","",IF(H193=0,"Pago",IF(I193&gt;0,"Vencido",IF(N(F193)&gt;0,"Pago parcial","Em aberto"))))</f>
        <v/>
      </c>
    </row>
    <row r="194">
      <c r="D194" s="5" t="n"/>
      <c r="E194" s="3" t="n"/>
      <c r="F194" s="3" t="n"/>
      <c r="G194" s="5" t="n"/>
      <c r="H194" s="3">
        <f>IF(A194="","",MAX(0,N(E194)-N(F194)))</f>
        <v/>
      </c>
      <c r="I194" s="4">
        <f>IF(A194="","",IF(OR(H194=0,D194=""),0,MAX(0,Ajustes!$B$1-D194)))</f>
        <v/>
      </c>
      <c r="J194">
        <f>IF(A194="","",IF(H194=0,"Pago",IF(I194=0,"A vencer",IF(I194&lt;=30,"1 a 30 dias",IF(I194&lt;=60,"31 a 60 dias",IF(I194&lt;=90,"61 a 90 dias","Mais de 90 dias"))))))</f>
        <v/>
      </c>
      <c r="K194">
        <f>IF(A194="","",IF(H194=0,"Pago",IF(I194&gt;0,"Vencido",IF(N(F194)&gt;0,"Pago parcial","Em aberto"))))</f>
        <v/>
      </c>
    </row>
    <row r="195">
      <c r="D195" s="5" t="n"/>
      <c r="E195" s="3" t="n"/>
      <c r="F195" s="3" t="n"/>
      <c r="G195" s="5" t="n"/>
      <c r="H195" s="3">
        <f>IF(A195="","",MAX(0,N(E195)-N(F195)))</f>
        <v/>
      </c>
      <c r="I195" s="4">
        <f>IF(A195="","",IF(OR(H195=0,D195=""),0,MAX(0,Ajustes!$B$1-D195)))</f>
        <v/>
      </c>
      <c r="J195">
        <f>IF(A195="","",IF(H195=0,"Pago",IF(I195=0,"A vencer",IF(I195&lt;=30,"1 a 30 dias",IF(I195&lt;=60,"31 a 60 dias",IF(I195&lt;=90,"61 a 90 dias","Mais de 90 dias"))))))</f>
        <v/>
      </c>
      <c r="K195">
        <f>IF(A195="","",IF(H195=0,"Pago",IF(I195&gt;0,"Vencido",IF(N(F195)&gt;0,"Pago parcial","Em aberto"))))</f>
        <v/>
      </c>
    </row>
    <row r="196">
      <c r="D196" s="5" t="n"/>
      <c r="E196" s="3" t="n"/>
      <c r="F196" s="3" t="n"/>
      <c r="G196" s="5" t="n"/>
      <c r="H196" s="3">
        <f>IF(A196="","",MAX(0,N(E196)-N(F196)))</f>
        <v/>
      </c>
      <c r="I196" s="4">
        <f>IF(A196="","",IF(OR(H196=0,D196=""),0,MAX(0,Ajustes!$B$1-D196)))</f>
        <v/>
      </c>
      <c r="J196">
        <f>IF(A196="","",IF(H196=0,"Pago",IF(I196=0,"A vencer",IF(I196&lt;=30,"1 a 30 dias",IF(I196&lt;=60,"31 a 60 dias",IF(I196&lt;=90,"61 a 90 dias","Mais de 90 dias"))))))</f>
        <v/>
      </c>
      <c r="K196">
        <f>IF(A196="","",IF(H196=0,"Pago",IF(I196&gt;0,"Vencido",IF(N(F196)&gt;0,"Pago parcial","Em aberto"))))</f>
        <v/>
      </c>
    </row>
    <row r="197">
      <c r="D197" s="5" t="n"/>
      <c r="E197" s="3" t="n"/>
      <c r="F197" s="3" t="n"/>
      <c r="G197" s="5" t="n"/>
      <c r="H197" s="3">
        <f>IF(A197="","",MAX(0,N(E197)-N(F197)))</f>
        <v/>
      </c>
      <c r="I197" s="4">
        <f>IF(A197="","",IF(OR(H197=0,D197=""),0,MAX(0,Ajustes!$B$1-D197)))</f>
        <v/>
      </c>
      <c r="J197">
        <f>IF(A197="","",IF(H197=0,"Pago",IF(I197=0,"A vencer",IF(I197&lt;=30,"1 a 30 dias",IF(I197&lt;=60,"31 a 60 dias",IF(I197&lt;=90,"61 a 90 dias","Mais de 90 dias"))))))</f>
        <v/>
      </c>
      <c r="K197">
        <f>IF(A197="","",IF(H197=0,"Pago",IF(I197&gt;0,"Vencido",IF(N(F197)&gt;0,"Pago parcial","Em aberto"))))</f>
        <v/>
      </c>
    </row>
    <row r="198">
      <c r="D198" s="5" t="n"/>
      <c r="E198" s="3" t="n"/>
      <c r="F198" s="3" t="n"/>
      <c r="G198" s="5" t="n"/>
      <c r="H198" s="3">
        <f>IF(A198="","",MAX(0,N(E198)-N(F198)))</f>
        <v/>
      </c>
      <c r="I198" s="4">
        <f>IF(A198="","",IF(OR(H198=0,D198=""),0,MAX(0,Ajustes!$B$1-D198)))</f>
        <v/>
      </c>
      <c r="J198">
        <f>IF(A198="","",IF(H198=0,"Pago",IF(I198=0,"A vencer",IF(I198&lt;=30,"1 a 30 dias",IF(I198&lt;=60,"31 a 60 dias",IF(I198&lt;=90,"61 a 90 dias","Mais de 90 dias"))))))</f>
        <v/>
      </c>
      <c r="K198">
        <f>IF(A198="","",IF(H198=0,"Pago",IF(I198&gt;0,"Vencido",IF(N(F198)&gt;0,"Pago parcial","Em aberto"))))</f>
        <v/>
      </c>
    </row>
    <row r="199">
      <c r="D199" s="5" t="n"/>
      <c r="E199" s="3" t="n"/>
      <c r="F199" s="3" t="n"/>
      <c r="G199" s="5" t="n"/>
      <c r="H199" s="3">
        <f>IF(A199="","",MAX(0,N(E199)-N(F199)))</f>
        <v/>
      </c>
      <c r="I199" s="4">
        <f>IF(A199="","",IF(OR(H199=0,D199=""),0,MAX(0,Ajustes!$B$1-D199)))</f>
        <v/>
      </c>
      <c r="J199">
        <f>IF(A199="","",IF(H199=0,"Pago",IF(I199=0,"A vencer",IF(I199&lt;=30,"1 a 30 dias",IF(I199&lt;=60,"31 a 60 dias",IF(I199&lt;=90,"61 a 90 dias","Mais de 90 dias"))))))</f>
        <v/>
      </c>
      <c r="K199">
        <f>IF(A199="","",IF(H199=0,"Pago",IF(I199&gt;0,"Vencido",IF(N(F199)&gt;0,"Pago parcial","Em aberto"))))</f>
        <v/>
      </c>
    </row>
    <row r="200">
      <c r="D200" s="5" t="n"/>
      <c r="E200" s="3" t="n"/>
      <c r="F200" s="3" t="n"/>
      <c r="G200" s="5" t="n"/>
      <c r="H200" s="3">
        <f>IF(A200="","",MAX(0,N(E200)-N(F200)))</f>
        <v/>
      </c>
      <c r="I200" s="4">
        <f>IF(A200="","",IF(OR(H200=0,D200=""),0,MAX(0,Ajustes!$B$1-D200)))</f>
        <v/>
      </c>
      <c r="J200">
        <f>IF(A200="","",IF(H200=0,"Pago",IF(I200=0,"A vencer",IF(I200&lt;=30,"1 a 30 dias",IF(I200&lt;=60,"31 a 60 dias",IF(I200&lt;=90,"61 a 90 dias","Mais de 90 dias"))))))</f>
        <v/>
      </c>
      <c r="K200">
        <f>IF(A200="","",IF(H200=0,"Pago",IF(I200&gt;0,"Vencido",IF(N(F200)&gt;0,"Pago parcial","Em aberto"))))</f>
        <v/>
      </c>
    </row>
    <row r="201">
      <c r="D201" s="5" t="n"/>
      <c r="E201" s="3" t="n"/>
      <c r="F201" s="3" t="n"/>
      <c r="G201" s="5" t="n"/>
      <c r="H201" s="3">
        <f>IF(A201="","",MAX(0,N(E201)-N(F201)))</f>
        <v/>
      </c>
      <c r="I201" s="4">
        <f>IF(A201="","",IF(OR(H201=0,D201=""),0,MAX(0,Ajustes!$B$1-D201)))</f>
        <v/>
      </c>
      <c r="J201">
        <f>IF(A201="","",IF(H201=0,"Pago",IF(I201=0,"A vencer",IF(I201&lt;=30,"1 a 30 dias",IF(I201&lt;=60,"31 a 60 dias",IF(I201&lt;=90,"61 a 90 dias","Mais de 90 dias"))))))</f>
        <v/>
      </c>
      <c r="K201">
        <f>IF(A201="","",IF(H201=0,"Pago",IF(I201&gt;0,"Vencido",IF(N(F201)&gt;0,"Pago parcial","Em aberto"))))</f>
        <v/>
      </c>
    </row>
    <row r="202">
      <c r="D202" s="5" t="n"/>
      <c r="E202" s="3" t="n"/>
      <c r="F202" s="3" t="n"/>
      <c r="G202" s="5" t="n"/>
      <c r="H202" s="3">
        <f>IF(A202="","",MAX(0,N(E202)-N(F202)))</f>
        <v/>
      </c>
      <c r="I202" s="4">
        <f>IF(A202="","",IF(OR(H202=0,D202=""),0,MAX(0,Ajustes!$B$1-D202)))</f>
        <v/>
      </c>
      <c r="J202">
        <f>IF(A202="","",IF(H202=0,"Pago",IF(I202=0,"A vencer",IF(I202&lt;=30,"1 a 30 dias",IF(I202&lt;=60,"31 a 60 dias",IF(I202&lt;=90,"61 a 90 dias","Mais de 90 dias"))))))</f>
        <v/>
      </c>
      <c r="K202">
        <f>IF(A202="","",IF(H202=0,"Pago",IF(I202&gt;0,"Vencido",IF(N(F202)&gt;0,"Pago parcial","Em aberto"))))</f>
        <v/>
      </c>
    </row>
    <row r="203">
      <c r="D203" s="5" t="n"/>
      <c r="E203" s="3" t="n"/>
      <c r="F203" s="3" t="n"/>
      <c r="G203" s="5" t="n"/>
      <c r="H203" s="3">
        <f>IF(A203="","",MAX(0,N(E203)-N(F203)))</f>
        <v/>
      </c>
      <c r="I203" s="4">
        <f>IF(A203="","",IF(OR(H203=0,D203=""),0,MAX(0,Ajustes!$B$1-D203)))</f>
        <v/>
      </c>
      <c r="J203">
        <f>IF(A203="","",IF(H203=0,"Pago",IF(I203=0,"A vencer",IF(I203&lt;=30,"1 a 30 dias",IF(I203&lt;=60,"31 a 60 dias",IF(I203&lt;=90,"61 a 90 dias","Mais de 90 dias"))))))</f>
        <v/>
      </c>
      <c r="K203">
        <f>IF(A203="","",IF(H203=0,"Pago",IF(I203&gt;0,"Vencido",IF(N(F203)&gt;0,"Pago parcial","Em aberto"))))</f>
        <v/>
      </c>
    </row>
    <row r="204">
      <c r="D204" s="5" t="n"/>
      <c r="E204" s="3" t="n"/>
      <c r="F204" s="3" t="n"/>
      <c r="G204" s="5" t="n"/>
      <c r="H204" s="3">
        <f>IF(A204="","",MAX(0,N(E204)-N(F204)))</f>
        <v/>
      </c>
      <c r="I204" s="4">
        <f>IF(A204="","",IF(OR(H204=0,D204=""),0,MAX(0,Ajustes!$B$1-D204)))</f>
        <v/>
      </c>
      <c r="J204">
        <f>IF(A204="","",IF(H204=0,"Pago",IF(I204=0,"A vencer",IF(I204&lt;=30,"1 a 30 dias",IF(I204&lt;=60,"31 a 60 dias",IF(I204&lt;=90,"61 a 90 dias","Mais de 90 dias"))))))</f>
        <v/>
      </c>
      <c r="K204">
        <f>IF(A204="","",IF(H204=0,"Pago",IF(I204&gt;0,"Vencido",IF(N(F204)&gt;0,"Pago parcial","Em aberto"))))</f>
        <v/>
      </c>
    </row>
    <row r="205">
      <c r="D205" s="5" t="n"/>
      <c r="E205" s="3" t="n"/>
      <c r="F205" s="3" t="n"/>
      <c r="G205" s="5" t="n"/>
      <c r="H205" s="3">
        <f>IF(A205="","",MAX(0,N(E205)-N(F205)))</f>
        <v/>
      </c>
      <c r="I205" s="4">
        <f>IF(A205="","",IF(OR(H205=0,D205=""),0,MAX(0,Ajustes!$B$1-D205)))</f>
        <v/>
      </c>
      <c r="J205">
        <f>IF(A205="","",IF(H205=0,"Pago",IF(I205=0,"A vencer",IF(I205&lt;=30,"1 a 30 dias",IF(I205&lt;=60,"31 a 60 dias",IF(I205&lt;=90,"61 a 90 dias","Mais de 90 dias"))))))</f>
        <v/>
      </c>
      <c r="K205">
        <f>IF(A205="","",IF(H205=0,"Pago",IF(I205&gt;0,"Vencido",IF(N(F205)&gt;0,"Pago parcial","Em aberto"))))</f>
        <v/>
      </c>
    </row>
    <row r="206">
      <c r="D206" s="5" t="n"/>
      <c r="E206" s="3" t="n"/>
      <c r="F206" s="3" t="n"/>
      <c r="G206" s="5" t="n"/>
      <c r="H206" s="3">
        <f>IF(A206="","",MAX(0,N(E206)-N(F206)))</f>
        <v/>
      </c>
      <c r="I206" s="4">
        <f>IF(A206="","",IF(OR(H206=0,D206=""),0,MAX(0,Ajustes!$B$1-D206)))</f>
        <v/>
      </c>
      <c r="J206">
        <f>IF(A206="","",IF(H206=0,"Pago",IF(I206=0,"A vencer",IF(I206&lt;=30,"1 a 30 dias",IF(I206&lt;=60,"31 a 60 dias",IF(I206&lt;=90,"61 a 90 dias","Mais de 90 dias"))))))</f>
        <v/>
      </c>
      <c r="K206">
        <f>IF(A206="","",IF(H206=0,"Pago",IF(I206&gt;0,"Vencido",IF(N(F206)&gt;0,"Pago parcial","Em aberto"))))</f>
        <v/>
      </c>
    </row>
    <row r="207">
      <c r="D207" s="5" t="n"/>
      <c r="E207" s="3" t="n"/>
      <c r="F207" s="3" t="n"/>
      <c r="G207" s="5" t="n"/>
      <c r="H207" s="3">
        <f>IF(A207="","",MAX(0,N(E207)-N(F207)))</f>
        <v/>
      </c>
      <c r="I207" s="4">
        <f>IF(A207="","",IF(OR(H207=0,D207=""),0,MAX(0,Ajustes!$B$1-D207)))</f>
        <v/>
      </c>
      <c r="J207">
        <f>IF(A207="","",IF(H207=0,"Pago",IF(I207=0,"A vencer",IF(I207&lt;=30,"1 a 30 dias",IF(I207&lt;=60,"31 a 60 dias",IF(I207&lt;=90,"61 a 90 dias","Mais de 90 dias"))))))</f>
        <v/>
      </c>
      <c r="K207">
        <f>IF(A207="","",IF(H207=0,"Pago",IF(I207&gt;0,"Vencido",IF(N(F207)&gt;0,"Pago parcial","Em aberto"))))</f>
        <v/>
      </c>
    </row>
    <row r="208">
      <c r="D208" s="5" t="n"/>
      <c r="E208" s="3" t="n"/>
      <c r="F208" s="3" t="n"/>
      <c r="G208" s="5" t="n"/>
      <c r="H208" s="3">
        <f>IF(A208="","",MAX(0,N(E208)-N(F208)))</f>
        <v/>
      </c>
      <c r="I208" s="4">
        <f>IF(A208="","",IF(OR(H208=0,D208=""),0,MAX(0,Ajustes!$B$1-D208)))</f>
        <v/>
      </c>
      <c r="J208">
        <f>IF(A208="","",IF(H208=0,"Pago",IF(I208=0,"A vencer",IF(I208&lt;=30,"1 a 30 dias",IF(I208&lt;=60,"31 a 60 dias",IF(I208&lt;=90,"61 a 90 dias","Mais de 90 dias"))))))</f>
        <v/>
      </c>
      <c r="K208">
        <f>IF(A208="","",IF(H208=0,"Pago",IF(I208&gt;0,"Vencido",IF(N(F208)&gt;0,"Pago parcial","Em aberto"))))</f>
        <v/>
      </c>
    </row>
    <row r="209">
      <c r="D209" s="5" t="n"/>
      <c r="E209" s="3" t="n"/>
      <c r="F209" s="3" t="n"/>
      <c r="G209" s="5" t="n"/>
      <c r="H209" s="3">
        <f>IF(A209="","",MAX(0,N(E209)-N(F209)))</f>
        <v/>
      </c>
      <c r="I209" s="4">
        <f>IF(A209="","",IF(OR(H209=0,D209=""),0,MAX(0,Ajustes!$B$1-D209)))</f>
        <v/>
      </c>
      <c r="J209">
        <f>IF(A209="","",IF(H209=0,"Pago",IF(I209=0,"A vencer",IF(I209&lt;=30,"1 a 30 dias",IF(I209&lt;=60,"31 a 60 dias",IF(I209&lt;=90,"61 a 90 dias","Mais de 90 dias"))))))</f>
        <v/>
      </c>
      <c r="K209">
        <f>IF(A209="","",IF(H209=0,"Pago",IF(I209&gt;0,"Vencido",IF(N(F209)&gt;0,"Pago parcial","Em aberto"))))</f>
        <v/>
      </c>
    </row>
    <row r="210">
      <c r="D210" s="5" t="n"/>
      <c r="E210" s="3" t="n"/>
      <c r="F210" s="3" t="n"/>
      <c r="G210" s="5" t="n"/>
      <c r="H210" s="3">
        <f>IF(A210="","",MAX(0,N(E210)-N(F210)))</f>
        <v/>
      </c>
      <c r="I210" s="4">
        <f>IF(A210="","",IF(OR(H210=0,D210=""),0,MAX(0,Ajustes!$B$1-D210)))</f>
        <v/>
      </c>
      <c r="J210">
        <f>IF(A210="","",IF(H210=0,"Pago",IF(I210=0,"A vencer",IF(I210&lt;=30,"1 a 30 dias",IF(I210&lt;=60,"31 a 60 dias",IF(I210&lt;=90,"61 a 90 dias","Mais de 90 dias"))))))</f>
        <v/>
      </c>
      <c r="K210">
        <f>IF(A210="","",IF(H210=0,"Pago",IF(I210&gt;0,"Vencido",IF(N(F210)&gt;0,"Pago parcial","Em aberto"))))</f>
        <v/>
      </c>
    </row>
    <row r="211">
      <c r="D211" s="5" t="n"/>
      <c r="E211" s="3" t="n"/>
      <c r="F211" s="3" t="n"/>
      <c r="G211" s="5" t="n"/>
      <c r="H211" s="3">
        <f>IF(A211="","",MAX(0,N(E211)-N(F211)))</f>
        <v/>
      </c>
      <c r="I211" s="4">
        <f>IF(A211="","",IF(OR(H211=0,D211=""),0,MAX(0,Ajustes!$B$1-D211)))</f>
        <v/>
      </c>
      <c r="J211">
        <f>IF(A211="","",IF(H211=0,"Pago",IF(I211=0,"A vencer",IF(I211&lt;=30,"1 a 30 dias",IF(I211&lt;=60,"31 a 60 dias",IF(I211&lt;=90,"61 a 90 dias","Mais de 90 dias"))))))</f>
        <v/>
      </c>
      <c r="K211">
        <f>IF(A211="","",IF(H211=0,"Pago",IF(I211&gt;0,"Vencido",IF(N(F211)&gt;0,"Pago parcial","Em aberto"))))</f>
        <v/>
      </c>
    </row>
    <row r="212">
      <c r="D212" s="5" t="n"/>
      <c r="E212" s="3" t="n"/>
      <c r="F212" s="3" t="n"/>
      <c r="G212" s="5" t="n"/>
      <c r="H212" s="3">
        <f>IF(A212="","",MAX(0,N(E212)-N(F212)))</f>
        <v/>
      </c>
      <c r="I212" s="4">
        <f>IF(A212="","",IF(OR(H212=0,D212=""),0,MAX(0,Ajustes!$B$1-D212)))</f>
        <v/>
      </c>
      <c r="J212">
        <f>IF(A212="","",IF(H212=0,"Pago",IF(I212=0,"A vencer",IF(I212&lt;=30,"1 a 30 dias",IF(I212&lt;=60,"31 a 60 dias",IF(I212&lt;=90,"61 a 90 dias","Mais de 90 dias"))))))</f>
        <v/>
      </c>
      <c r="K212">
        <f>IF(A212="","",IF(H212=0,"Pago",IF(I212&gt;0,"Vencido",IF(N(F212)&gt;0,"Pago parcial","Em aberto"))))</f>
        <v/>
      </c>
    </row>
    <row r="213">
      <c r="D213" s="5" t="n"/>
      <c r="E213" s="3" t="n"/>
      <c r="F213" s="3" t="n"/>
      <c r="G213" s="5" t="n"/>
      <c r="H213" s="3">
        <f>IF(A213="","",MAX(0,N(E213)-N(F213)))</f>
        <v/>
      </c>
      <c r="I213" s="4">
        <f>IF(A213="","",IF(OR(H213=0,D213=""),0,MAX(0,Ajustes!$B$1-D213)))</f>
        <v/>
      </c>
      <c r="J213">
        <f>IF(A213="","",IF(H213=0,"Pago",IF(I213=0,"A vencer",IF(I213&lt;=30,"1 a 30 dias",IF(I213&lt;=60,"31 a 60 dias",IF(I213&lt;=90,"61 a 90 dias","Mais de 90 dias"))))))</f>
        <v/>
      </c>
      <c r="K213">
        <f>IF(A213="","",IF(H213=0,"Pago",IF(I213&gt;0,"Vencido",IF(N(F213)&gt;0,"Pago parcial","Em aberto"))))</f>
        <v/>
      </c>
    </row>
    <row r="214">
      <c r="D214" s="5" t="n"/>
      <c r="E214" s="3" t="n"/>
      <c r="F214" s="3" t="n"/>
      <c r="G214" s="5" t="n"/>
      <c r="H214" s="3">
        <f>IF(A214="","",MAX(0,N(E214)-N(F214)))</f>
        <v/>
      </c>
      <c r="I214" s="4">
        <f>IF(A214="","",IF(OR(H214=0,D214=""),0,MAX(0,Ajustes!$B$1-D214)))</f>
        <v/>
      </c>
      <c r="J214">
        <f>IF(A214="","",IF(H214=0,"Pago",IF(I214=0,"A vencer",IF(I214&lt;=30,"1 a 30 dias",IF(I214&lt;=60,"31 a 60 dias",IF(I214&lt;=90,"61 a 90 dias","Mais de 90 dias"))))))</f>
        <v/>
      </c>
      <c r="K214">
        <f>IF(A214="","",IF(H214=0,"Pago",IF(I214&gt;0,"Vencido",IF(N(F214)&gt;0,"Pago parcial","Em aberto"))))</f>
        <v/>
      </c>
    </row>
    <row r="215">
      <c r="D215" s="5" t="n"/>
      <c r="E215" s="3" t="n"/>
      <c r="F215" s="3" t="n"/>
      <c r="G215" s="5" t="n"/>
      <c r="H215" s="3">
        <f>IF(A215="","",MAX(0,N(E215)-N(F215)))</f>
        <v/>
      </c>
      <c r="I215" s="4">
        <f>IF(A215="","",IF(OR(H215=0,D215=""),0,MAX(0,Ajustes!$B$1-D215)))</f>
        <v/>
      </c>
      <c r="J215">
        <f>IF(A215="","",IF(H215=0,"Pago",IF(I215=0,"A vencer",IF(I215&lt;=30,"1 a 30 dias",IF(I215&lt;=60,"31 a 60 dias",IF(I215&lt;=90,"61 a 90 dias","Mais de 90 dias"))))))</f>
        <v/>
      </c>
      <c r="K215">
        <f>IF(A215="","",IF(H215=0,"Pago",IF(I215&gt;0,"Vencido",IF(N(F215)&gt;0,"Pago parcial","Em aberto"))))</f>
        <v/>
      </c>
    </row>
    <row r="216">
      <c r="D216" s="5" t="n"/>
      <c r="E216" s="3" t="n"/>
      <c r="F216" s="3" t="n"/>
      <c r="G216" s="5" t="n"/>
      <c r="H216" s="3">
        <f>IF(A216="","",MAX(0,N(E216)-N(F216)))</f>
        <v/>
      </c>
      <c r="I216" s="4">
        <f>IF(A216="","",IF(OR(H216=0,D216=""),0,MAX(0,Ajustes!$B$1-D216)))</f>
        <v/>
      </c>
      <c r="J216">
        <f>IF(A216="","",IF(H216=0,"Pago",IF(I216=0,"A vencer",IF(I216&lt;=30,"1 a 30 dias",IF(I216&lt;=60,"31 a 60 dias",IF(I216&lt;=90,"61 a 90 dias","Mais de 90 dias"))))))</f>
        <v/>
      </c>
      <c r="K216">
        <f>IF(A216="","",IF(H216=0,"Pago",IF(I216&gt;0,"Vencido",IF(N(F216)&gt;0,"Pago parcial","Em aberto"))))</f>
        <v/>
      </c>
    </row>
    <row r="217">
      <c r="D217" s="5" t="n"/>
      <c r="E217" s="3" t="n"/>
      <c r="F217" s="3" t="n"/>
      <c r="G217" s="5" t="n"/>
      <c r="H217" s="3">
        <f>IF(A217="","",MAX(0,N(E217)-N(F217)))</f>
        <v/>
      </c>
      <c r="I217" s="4">
        <f>IF(A217="","",IF(OR(H217=0,D217=""),0,MAX(0,Ajustes!$B$1-D217)))</f>
        <v/>
      </c>
      <c r="J217">
        <f>IF(A217="","",IF(H217=0,"Pago",IF(I217=0,"A vencer",IF(I217&lt;=30,"1 a 30 dias",IF(I217&lt;=60,"31 a 60 dias",IF(I217&lt;=90,"61 a 90 dias","Mais de 90 dias"))))))</f>
        <v/>
      </c>
      <c r="K217">
        <f>IF(A217="","",IF(H217=0,"Pago",IF(I217&gt;0,"Vencido",IF(N(F217)&gt;0,"Pago parcial","Em aberto"))))</f>
        <v/>
      </c>
    </row>
    <row r="218">
      <c r="D218" s="5" t="n"/>
      <c r="E218" s="3" t="n"/>
      <c r="F218" s="3" t="n"/>
      <c r="G218" s="5" t="n"/>
      <c r="H218" s="3">
        <f>IF(A218="","",MAX(0,N(E218)-N(F218)))</f>
        <v/>
      </c>
      <c r="I218" s="4">
        <f>IF(A218="","",IF(OR(H218=0,D218=""),0,MAX(0,Ajustes!$B$1-D218)))</f>
        <v/>
      </c>
      <c r="J218">
        <f>IF(A218="","",IF(H218=0,"Pago",IF(I218=0,"A vencer",IF(I218&lt;=30,"1 a 30 dias",IF(I218&lt;=60,"31 a 60 dias",IF(I218&lt;=90,"61 a 90 dias","Mais de 90 dias"))))))</f>
        <v/>
      </c>
      <c r="K218">
        <f>IF(A218="","",IF(H218=0,"Pago",IF(I218&gt;0,"Vencido",IF(N(F218)&gt;0,"Pago parcial","Em aberto"))))</f>
        <v/>
      </c>
    </row>
    <row r="219">
      <c r="D219" s="5" t="n"/>
      <c r="E219" s="3" t="n"/>
      <c r="F219" s="3" t="n"/>
      <c r="G219" s="5" t="n"/>
      <c r="H219" s="3">
        <f>IF(A219="","",MAX(0,N(E219)-N(F219)))</f>
        <v/>
      </c>
      <c r="I219" s="4">
        <f>IF(A219="","",IF(OR(H219=0,D219=""),0,MAX(0,Ajustes!$B$1-D219)))</f>
        <v/>
      </c>
      <c r="J219">
        <f>IF(A219="","",IF(H219=0,"Pago",IF(I219=0,"A vencer",IF(I219&lt;=30,"1 a 30 dias",IF(I219&lt;=60,"31 a 60 dias",IF(I219&lt;=90,"61 a 90 dias","Mais de 90 dias"))))))</f>
        <v/>
      </c>
      <c r="K219">
        <f>IF(A219="","",IF(H219=0,"Pago",IF(I219&gt;0,"Vencido",IF(N(F219)&gt;0,"Pago parcial","Em aberto"))))</f>
        <v/>
      </c>
    </row>
    <row r="220">
      <c r="D220" s="5" t="n"/>
      <c r="E220" s="3" t="n"/>
      <c r="F220" s="3" t="n"/>
      <c r="G220" s="5" t="n"/>
      <c r="H220" s="3">
        <f>IF(A220="","",MAX(0,N(E220)-N(F220)))</f>
        <v/>
      </c>
      <c r="I220" s="4">
        <f>IF(A220="","",IF(OR(H220=0,D220=""),0,MAX(0,Ajustes!$B$1-D220)))</f>
        <v/>
      </c>
      <c r="J220">
        <f>IF(A220="","",IF(H220=0,"Pago",IF(I220=0,"A vencer",IF(I220&lt;=30,"1 a 30 dias",IF(I220&lt;=60,"31 a 60 dias",IF(I220&lt;=90,"61 a 90 dias","Mais de 90 dias"))))))</f>
        <v/>
      </c>
      <c r="K220">
        <f>IF(A220="","",IF(H220=0,"Pago",IF(I220&gt;0,"Vencido",IF(N(F220)&gt;0,"Pago parcial","Em aberto"))))</f>
        <v/>
      </c>
    </row>
    <row r="221">
      <c r="D221" s="5" t="n"/>
      <c r="E221" s="3" t="n"/>
      <c r="F221" s="3" t="n"/>
      <c r="G221" s="5" t="n"/>
      <c r="H221" s="3">
        <f>IF(A221="","",MAX(0,N(E221)-N(F221)))</f>
        <v/>
      </c>
      <c r="I221" s="4">
        <f>IF(A221="","",IF(OR(H221=0,D221=""),0,MAX(0,Ajustes!$B$1-D221)))</f>
        <v/>
      </c>
      <c r="J221">
        <f>IF(A221="","",IF(H221=0,"Pago",IF(I221=0,"A vencer",IF(I221&lt;=30,"1 a 30 dias",IF(I221&lt;=60,"31 a 60 dias",IF(I221&lt;=90,"61 a 90 dias","Mais de 90 dias"))))))</f>
        <v/>
      </c>
      <c r="K221">
        <f>IF(A221="","",IF(H221=0,"Pago",IF(I221&gt;0,"Vencido",IF(N(F221)&gt;0,"Pago parcial","Em aberto"))))</f>
        <v/>
      </c>
    </row>
    <row r="222">
      <c r="D222" s="5" t="n"/>
      <c r="E222" s="3" t="n"/>
      <c r="F222" s="3" t="n"/>
      <c r="G222" s="5" t="n"/>
      <c r="H222" s="3">
        <f>IF(A222="","",MAX(0,N(E222)-N(F222)))</f>
        <v/>
      </c>
      <c r="I222" s="4">
        <f>IF(A222="","",IF(OR(H222=0,D222=""),0,MAX(0,Ajustes!$B$1-D222)))</f>
        <v/>
      </c>
      <c r="J222">
        <f>IF(A222="","",IF(H222=0,"Pago",IF(I222=0,"A vencer",IF(I222&lt;=30,"1 a 30 dias",IF(I222&lt;=60,"31 a 60 dias",IF(I222&lt;=90,"61 a 90 dias","Mais de 90 dias"))))))</f>
        <v/>
      </c>
      <c r="K222">
        <f>IF(A222="","",IF(H222=0,"Pago",IF(I222&gt;0,"Vencido",IF(N(F222)&gt;0,"Pago parcial","Em aberto"))))</f>
        <v/>
      </c>
    </row>
    <row r="223">
      <c r="D223" s="5" t="n"/>
      <c r="E223" s="3" t="n"/>
      <c r="F223" s="3" t="n"/>
      <c r="G223" s="5" t="n"/>
      <c r="H223" s="3">
        <f>IF(A223="","",MAX(0,N(E223)-N(F223)))</f>
        <v/>
      </c>
      <c r="I223" s="4">
        <f>IF(A223="","",IF(OR(H223=0,D223=""),0,MAX(0,Ajustes!$B$1-D223)))</f>
        <v/>
      </c>
      <c r="J223">
        <f>IF(A223="","",IF(H223=0,"Pago",IF(I223=0,"A vencer",IF(I223&lt;=30,"1 a 30 dias",IF(I223&lt;=60,"31 a 60 dias",IF(I223&lt;=90,"61 a 90 dias","Mais de 90 dias"))))))</f>
        <v/>
      </c>
      <c r="K223">
        <f>IF(A223="","",IF(H223=0,"Pago",IF(I223&gt;0,"Vencido",IF(N(F223)&gt;0,"Pago parcial","Em aberto"))))</f>
        <v/>
      </c>
    </row>
    <row r="224">
      <c r="D224" s="5" t="n"/>
      <c r="E224" s="3" t="n"/>
      <c r="F224" s="3" t="n"/>
      <c r="G224" s="5" t="n"/>
      <c r="H224" s="3">
        <f>IF(A224="","",MAX(0,N(E224)-N(F224)))</f>
        <v/>
      </c>
      <c r="I224" s="4">
        <f>IF(A224="","",IF(OR(H224=0,D224=""),0,MAX(0,Ajustes!$B$1-D224)))</f>
        <v/>
      </c>
      <c r="J224">
        <f>IF(A224="","",IF(H224=0,"Pago",IF(I224=0,"A vencer",IF(I224&lt;=30,"1 a 30 dias",IF(I224&lt;=60,"31 a 60 dias",IF(I224&lt;=90,"61 a 90 dias","Mais de 90 dias"))))))</f>
        <v/>
      </c>
      <c r="K224">
        <f>IF(A224="","",IF(H224=0,"Pago",IF(I224&gt;0,"Vencido",IF(N(F224)&gt;0,"Pago parcial","Em aberto"))))</f>
        <v/>
      </c>
    </row>
    <row r="225">
      <c r="D225" s="5" t="n"/>
      <c r="E225" s="3" t="n"/>
      <c r="F225" s="3" t="n"/>
      <c r="G225" s="5" t="n"/>
      <c r="H225" s="3">
        <f>IF(A225="","",MAX(0,N(E225)-N(F225)))</f>
        <v/>
      </c>
      <c r="I225" s="4">
        <f>IF(A225="","",IF(OR(H225=0,D225=""),0,MAX(0,Ajustes!$B$1-D225)))</f>
        <v/>
      </c>
      <c r="J225">
        <f>IF(A225="","",IF(H225=0,"Pago",IF(I225=0,"A vencer",IF(I225&lt;=30,"1 a 30 dias",IF(I225&lt;=60,"31 a 60 dias",IF(I225&lt;=90,"61 a 90 dias","Mais de 90 dias"))))))</f>
        <v/>
      </c>
      <c r="K225">
        <f>IF(A225="","",IF(H225=0,"Pago",IF(I225&gt;0,"Vencido",IF(N(F225)&gt;0,"Pago parcial","Em aberto"))))</f>
        <v/>
      </c>
    </row>
    <row r="226">
      <c r="D226" s="5" t="n"/>
      <c r="E226" s="3" t="n"/>
      <c r="F226" s="3" t="n"/>
      <c r="G226" s="5" t="n"/>
      <c r="H226" s="3">
        <f>IF(A226="","",MAX(0,N(E226)-N(F226)))</f>
        <v/>
      </c>
      <c r="I226" s="4">
        <f>IF(A226="","",IF(OR(H226=0,D226=""),0,MAX(0,Ajustes!$B$1-D226)))</f>
        <v/>
      </c>
      <c r="J226">
        <f>IF(A226="","",IF(H226=0,"Pago",IF(I226=0,"A vencer",IF(I226&lt;=30,"1 a 30 dias",IF(I226&lt;=60,"31 a 60 dias",IF(I226&lt;=90,"61 a 90 dias","Mais de 90 dias"))))))</f>
        <v/>
      </c>
      <c r="K226">
        <f>IF(A226="","",IF(H226=0,"Pago",IF(I226&gt;0,"Vencido",IF(N(F226)&gt;0,"Pago parcial","Em aberto"))))</f>
        <v/>
      </c>
    </row>
    <row r="227">
      <c r="D227" s="5" t="n"/>
      <c r="E227" s="3" t="n"/>
      <c r="F227" s="3" t="n"/>
      <c r="G227" s="5" t="n"/>
      <c r="H227" s="3">
        <f>IF(A227="","",MAX(0,N(E227)-N(F227)))</f>
        <v/>
      </c>
      <c r="I227" s="4">
        <f>IF(A227="","",IF(OR(H227=0,D227=""),0,MAX(0,Ajustes!$B$1-D227)))</f>
        <v/>
      </c>
      <c r="J227">
        <f>IF(A227="","",IF(H227=0,"Pago",IF(I227=0,"A vencer",IF(I227&lt;=30,"1 a 30 dias",IF(I227&lt;=60,"31 a 60 dias",IF(I227&lt;=90,"61 a 90 dias","Mais de 90 dias"))))))</f>
        <v/>
      </c>
      <c r="K227">
        <f>IF(A227="","",IF(H227=0,"Pago",IF(I227&gt;0,"Vencido",IF(N(F227)&gt;0,"Pago parcial","Em aberto"))))</f>
        <v/>
      </c>
    </row>
    <row r="228">
      <c r="D228" s="5" t="n"/>
      <c r="E228" s="3" t="n"/>
      <c r="F228" s="3" t="n"/>
      <c r="G228" s="5" t="n"/>
      <c r="H228" s="3">
        <f>IF(A228="","",MAX(0,N(E228)-N(F228)))</f>
        <v/>
      </c>
      <c r="I228" s="4">
        <f>IF(A228="","",IF(OR(H228=0,D228=""),0,MAX(0,Ajustes!$B$1-D228)))</f>
        <v/>
      </c>
      <c r="J228">
        <f>IF(A228="","",IF(H228=0,"Pago",IF(I228=0,"A vencer",IF(I228&lt;=30,"1 a 30 dias",IF(I228&lt;=60,"31 a 60 dias",IF(I228&lt;=90,"61 a 90 dias","Mais de 90 dias"))))))</f>
        <v/>
      </c>
      <c r="K228">
        <f>IF(A228="","",IF(H228=0,"Pago",IF(I228&gt;0,"Vencido",IF(N(F228)&gt;0,"Pago parcial","Em aberto"))))</f>
        <v/>
      </c>
    </row>
    <row r="229">
      <c r="D229" s="5" t="n"/>
      <c r="E229" s="3" t="n"/>
      <c r="F229" s="3" t="n"/>
      <c r="G229" s="5" t="n"/>
      <c r="H229" s="3">
        <f>IF(A229="","",MAX(0,N(E229)-N(F229)))</f>
        <v/>
      </c>
      <c r="I229" s="4">
        <f>IF(A229="","",IF(OR(H229=0,D229=""),0,MAX(0,Ajustes!$B$1-D229)))</f>
        <v/>
      </c>
      <c r="J229">
        <f>IF(A229="","",IF(H229=0,"Pago",IF(I229=0,"A vencer",IF(I229&lt;=30,"1 a 30 dias",IF(I229&lt;=60,"31 a 60 dias",IF(I229&lt;=90,"61 a 90 dias","Mais de 90 dias"))))))</f>
        <v/>
      </c>
      <c r="K229">
        <f>IF(A229="","",IF(H229=0,"Pago",IF(I229&gt;0,"Vencido",IF(N(F229)&gt;0,"Pago parcial","Em aberto"))))</f>
        <v/>
      </c>
    </row>
    <row r="230">
      <c r="D230" s="5" t="n"/>
      <c r="E230" s="3" t="n"/>
      <c r="F230" s="3" t="n"/>
      <c r="G230" s="5" t="n"/>
      <c r="H230" s="3">
        <f>IF(A230="","",MAX(0,N(E230)-N(F230)))</f>
        <v/>
      </c>
      <c r="I230" s="4">
        <f>IF(A230="","",IF(OR(H230=0,D230=""),0,MAX(0,Ajustes!$B$1-D230)))</f>
        <v/>
      </c>
      <c r="J230">
        <f>IF(A230="","",IF(H230=0,"Pago",IF(I230=0,"A vencer",IF(I230&lt;=30,"1 a 30 dias",IF(I230&lt;=60,"31 a 60 dias",IF(I230&lt;=90,"61 a 90 dias","Mais de 90 dias"))))))</f>
        <v/>
      </c>
      <c r="K230">
        <f>IF(A230="","",IF(H230=0,"Pago",IF(I230&gt;0,"Vencido",IF(N(F230)&gt;0,"Pago parcial","Em aberto"))))</f>
        <v/>
      </c>
    </row>
    <row r="231">
      <c r="D231" s="5" t="n"/>
      <c r="E231" s="3" t="n"/>
      <c r="F231" s="3" t="n"/>
      <c r="G231" s="5" t="n"/>
      <c r="H231" s="3">
        <f>IF(A231="","",MAX(0,N(E231)-N(F231)))</f>
        <v/>
      </c>
      <c r="I231" s="4">
        <f>IF(A231="","",IF(OR(H231=0,D231=""),0,MAX(0,Ajustes!$B$1-D231)))</f>
        <v/>
      </c>
      <c r="J231">
        <f>IF(A231="","",IF(H231=0,"Pago",IF(I231=0,"A vencer",IF(I231&lt;=30,"1 a 30 dias",IF(I231&lt;=60,"31 a 60 dias",IF(I231&lt;=90,"61 a 90 dias","Mais de 90 dias"))))))</f>
        <v/>
      </c>
      <c r="K231">
        <f>IF(A231="","",IF(H231=0,"Pago",IF(I231&gt;0,"Vencido",IF(N(F231)&gt;0,"Pago parcial","Em aberto"))))</f>
        <v/>
      </c>
    </row>
    <row r="232">
      <c r="D232" s="5" t="n"/>
      <c r="E232" s="3" t="n"/>
      <c r="F232" s="3" t="n"/>
      <c r="G232" s="5" t="n"/>
      <c r="H232" s="3">
        <f>IF(A232="","",MAX(0,N(E232)-N(F232)))</f>
        <v/>
      </c>
      <c r="I232" s="4">
        <f>IF(A232="","",IF(OR(H232=0,D232=""),0,MAX(0,Ajustes!$B$1-D232)))</f>
        <v/>
      </c>
      <c r="J232">
        <f>IF(A232="","",IF(H232=0,"Pago",IF(I232=0,"A vencer",IF(I232&lt;=30,"1 a 30 dias",IF(I232&lt;=60,"31 a 60 dias",IF(I232&lt;=90,"61 a 90 dias","Mais de 90 dias"))))))</f>
        <v/>
      </c>
      <c r="K232">
        <f>IF(A232="","",IF(H232=0,"Pago",IF(I232&gt;0,"Vencido",IF(N(F232)&gt;0,"Pago parcial","Em aberto"))))</f>
        <v/>
      </c>
    </row>
    <row r="233">
      <c r="D233" s="5" t="n"/>
      <c r="E233" s="3" t="n"/>
      <c r="F233" s="3" t="n"/>
      <c r="G233" s="5" t="n"/>
      <c r="H233" s="3">
        <f>IF(A233="","",MAX(0,N(E233)-N(F233)))</f>
        <v/>
      </c>
      <c r="I233" s="4">
        <f>IF(A233="","",IF(OR(H233=0,D233=""),0,MAX(0,Ajustes!$B$1-D233)))</f>
        <v/>
      </c>
      <c r="J233">
        <f>IF(A233="","",IF(H233=0,"Pago",IF(I233=0,"A vencer",IF(I233&lt;=30,"1 a 30 dias",IF(I233&lt;=60,"31 a 60 dias",IF(I233&lt;=90,"61 a 90 dias","Mais de 90 dias"))))))</f>
        <v/>
      </c>
      <c r="K233">
        <f>IF(A233="","",IF(H233=0,"Pago",IF(I233&gt;0,"Vencido",IF(N(F233)&gt;0,"Pago parcial","Em aberto"))))</f>
        <v/>
      </c>
    </row>
    <row r="234">
      <c r="D234" s="5" t="n"/>
      <c r="E234" s="3" t="n"/>
      <c r="F234" s="3" t="n"/>
      <c r="G234" s="5" t="n"/>
      <c r="H234" s="3">
        <f>IF(A234="","",MAX(0,N(E234)-N(F234)))</f>
        <v/>
      </c>
      <c r="I234" s="4">
        <f>IF(A234="","",IF(OR(H234=0,D234=""),0,MAX(0,Ajustes!$B$1-D234)))</f>
        <v/>
      </c>
      <c r="J234">
        <f>IF(A234="","",IF(H234=0,"Pago",IF(I234=0,"A vencer",IF(I234&lt;=30,"1 a 30 dias",IF(I234&lt;=60,"31 a 60 dias",IF(I234&lt;=90,"61 a 90 dias","Mais de 90 dias"))))))</f>
        <v/>
      </c>
      <c r="K234">
        <f>IF(A234="","",IF(H234=0,"Pago",IF(I234&gt;0,"Vencido",IF(N(F234)&gt;0,"Pago parcial","Em aberto"))))</f>
        <v/>
      </c>
    </row>
    <row r="235">
      <c r="D235" s="5" t="n"/>
      <c r="E235" s="3" t="n"/>
      <c r="F235" s="3" t="n"/>
      <c r="G235" s="5" t="n"/>
      <c r="H235" s="3">
        <f>IF(A235="","",MAX(0,N(E235)-N(F235)))</f>
        <v/>
      </c>
      <c r="I235" s="4">
        <f>IF(A235="","",IF(OR(H235=0,D235=""),0,MAX(0,Ajustes!$B$1-D235)))</f>
        <v/>
      </c>
      <c r="J235">
        <f>IF(A235="","",IF(H235=0,"Pago",IF(I235=0,"A vencer",IF(I235&lt;=30,"1 a 30 dias",IF(I235&lt;=60,"31 a 60 dias",IF(I235&lt;=90,"61 a 90 dias","Mais de 90 dias"))))))</f>
        <v/>
      </c>
      <c r="K235">
        <f>IF(A235="","",IF(H235=0,"Pago",IF(I235&gt;0,"Vencido",IF(N(F235)&gt;0,"Pago parcial","Em aberto"))))</f>
        <v/>
      </c>
    </row>
    <row r="236">
      <c r="D236" s="5" t="n"/>
      <c r="E236" s="3" t="n"/>
      <c r="F236" s="3" t="n"/>
      <c r="G236" s="5" t="n"/>
      <c r="H236" s="3">
        <f>IF(A236="","",MAX(0,N(E236)-N(F236)))</f>
        <v/>
      </c>
      <c r="I236" s="4">
        <f>IF(A236="","",IF(OR(H236=0,D236=""),0,MAX(0,Ajustes!$B$1-D236)))</f>
        <v/>
      </c>
      <c r="J236">
        <f>IF(A236="","",IF(H236=0,"Pago",IF(I236=0,"A vencer",IF(I236&lt;=30,"1 a 30 dias",IF(I236&lt;=60,"31 a 60 dias",IF(I236&lt;=90,"61 a 90 dias","Mais de 90 dias"))))))</f>
        <v/>
      </c>
      <c r="K236">
        <f>IF(A236="","",IF(H236=0,"Pago",IF(I236&gt;0,"Vencido",IF(N(F236)&gt;0,"Pago parcial","Em aberto"))))</f>
        <v/>
      </c>
    </row>
    <row r="237">
      <c r="D237" s="5" t="n"/>
      <c r="E237" s="3" t="n"/>
      <c r="F237" s="3" t="n"/>
      <c r="G237" s="5" t="n"/>
      <c r="H237" s="3">
        <f>IF(A237="","",MAX(0,N(E237)-N(F237)))</f>
        <v/>
      </c>
      <c r="I237" s="4">
        <f>IF(A237="","",IF(OR(H237=0,D237=""),0,MAX(0,Ajustes!$B$1-D237)))</f>
        <v/>
      </c>
      <c r="J237">
        <f>IF(A237="","",IF(H237=0,"Pago",IF(I237=0,"A vencer",IF(I237&lt;=30,"1 a 30 dias",IF(I237&lt;=60,"31 a 60 dias",IF(I237&lt;=90,"61 a 90 dias","Mais de 90 dias"))))))</f>
        <v/>
      </c>
      <c r="K237">
        <f>IF(A237="","",IF(H237=0,"Pago",IF(I237&gt;0,"Vencido",IF(N(F237)&gt;0,"Pago parcial","Em aberto"))))</f>
        <v/>
      </c>
    </row>
    <row r="238">
      <c r="D238" s="5" t="n"/>
      <c r="E238" s="3" t="n"/>
      <c r="F238" s="3" t="n"/>
      <c r="G238" s="5" t="n"/>
      <c r="H238" s="3">
        <f>IF(A238="","",MAX(0,N(E238)-N(F238)))</f>
        <v/>
      </c>
      <c r="I238" s="4">
        <f>IF(A238="","",IF(OR(H238=0,D238=""),0,MAX(0,Ajustes!$B$1-D238)))</f>
        <v/>
      </c>
      <c r="J238">
        <f>IF(A238="","",IF(H238=0,"Pago",IF(I238=0,"A vencer",IF(I238&lt;=30,"1 a 30 dias",IF(I238&lt;=60,"31 a 60 dias",IF(I238&lt;=90,"61 a 90 dias","Mais de 90 dias"))))))</f>
        <v/>
      </c>
      <c r="K238">
        <f>IF(A238="","",IF(H238=0,"Pago",IF(I238&gt;0,"Vencido",IF(N(F238)&gt;0,"Pago parcial","Em aberto"))))</f>
        <v/>
      </c>
    </row>
    <row r="239">
      <c r="D239" s="5" t="n"/>
      <c r="E239" s="3" t="n"/>
      <c r="F239" s="3" t="n"/>
      <c r="G239" s="5" t="n"/>
      <c r="H239" s="3">
        <f>IF(A239="","",MAX(0,N(E239)-N(F239)))</f>
        <v/>
      </c>
      <c r="I239" s="4">
        <f>IF(A239="","",IF(OR(H239=0,D239=""),0,MAX(0,Ajustes!$B$1-D239)))</f>
        <v/>
      </c>
      <c r="J239">
        <f>IF(A239="","",IF(H239=0,"Pago",IF(I239=0,"A vencer",IF(I239&lt;=30,"1 a 30 dias",IF(I239&lt;=60,"31 a 60 dias",IF(I239&lt;=90,"61 a 90 dias","Mais de 90 dias"))))))</f>
        <v/>
      </c>
      <c r="K239">
        <f>IF(A239="","",IF(H239=0,"Pago",IF(I239&gt;0,"Vencido",IF(N(F239)&gt;0,"Pago parcial","Em aberto"))))</f>
        <v/>
      </c>
    </row>
    <row r="240">
      <c r="D240" s="5" t="n"/>
      <c r="E240" s="3" t="n"/>
      <c r="F240" s="3" t="n"/>
      <c r="G240" s="5" t="n"/>
      <c r="H240" s="3">
        <f>IF(A240="","",MAX(0,N(E240)-N(F240)))</f>
        <v/>
      </c>
      <c r="I240" s="4">
        <f>IF(A240="","",IF(OR(H240=0,D240=""),0,MAX(0,Ajustes!$B$1-D240)))</f>
        <v/>
      </c>
      <c r="J240">
        <f>IF(A240="","",IF(H240=0,"Pago",IF(I240=0,"A vencer",IF(I240&lt;=30,"1 a 30 dias",IF(I240&lt;=60,"31 a 60 dias",IF(I240&lt;=90,"61 a 90 dias","Mais de 90 dias"))))))</f>
        <v/>
      </c>
      <c r="K240">
        <f>IF(A240="","",IF(H240=0,"Pago",IF(I240&gt;0,"Vencido",IF(N(F240)&gt;0,"Pago parcial","Em aberto"))))</f>
        <v/>
      </c>
    </row>
    <row r="241">
      <c r="D241" s="5" t="n"/>
      <c r="E241" s="3" t="n"/>
      <c r="F241" s="3" t="n"/>
      <c r="G241" s="5" t="n"/>
      <c r="H241" s="3">
        <f>IF(A241="","",MAX(0,N(E241)-N(F241)))</f>
        <v/>
      </c>
      <c r="I241" s="4">
        <f>IF(A241="","",IF(OR(H241=0,D241=""),0,MAX(0,Ajustes!$B$1-D241)))</f>
        <v/>
      </c>
      <c r="J241">
        <f>IF(A241="","",IF(H241=0,"Pago",IF(I241=0,"A vencer",IF(I241&lt;=30,"1 a 30 dias",IF(I241&lt;=60,"31 a 60 dias",IF(I241&lt;=90,"61 a 90 dias","Mais de 90 dias"))))))</f>
        <v/>
      </c>
      <c r="K241">
        <f>IF(A241="","",IF(H241=0,"Pago",IF(I241&gt;0,"Vencido",IF(N(F241)&gt;0,"Pago parcial","Em aberto"))))</f>
        <v/>
      </c>
    </row>
    <row r="242">
      <c r="D242" s="5" t="n"/>
      <c r="E242" s="3" t="n"/>
      <c r="F242" s="3" t="n"/>
      <c r="G242" s="5" t="n"/>
      <c r="H242" s="3">
        <f>IF(A242="","",MAX(0,N(E242)-N(F242)))</f>
        <v/>
      </c>
      <c r="I242" s="4">
        <f>IF(A242="","",IF(OR(H242=0,D242=""),0,MAX(0,Ajustes!$B$1-D242)))</f>
        <v/>
      </c>
      <c r="J242">
        <f>IF(A242="","",IF(H242=0,"Pago",IF(I242=0,"A vencer",IF(I242&lt;=30,"1 a 30 dias",IF(I242&lt;=60,"31 a 60 dias",IF(I242&lt;=90,"61 a 90 dias","Mais de 90 dias"))))))</f>
        <v/>
      </c>
      <c r="K242">
        <f>IF(A242="","",IF(H242=0,"Pago",IF(I242&gt;0,"Vencido",IF(N(F242)&gt;0,"Pago parcial","Em aberto"))))</f>
        <v/>
      </c>
    </row>
    <row r="243">
      <c r="D243" s="5" t="n"/>
      <c r="E243" s="3" t="n"/>
      <c r="F243" s="3" t="n"/>
      <c r="G243" s="5" t="n"/>
      <c r="H243" s="3">
        <f>IF(A243="","",MAX(0,N(E243)-N(F243)))</f>
        <v/>
      </c>
      <c r="I243" s="4">
        <f>IF(A243="","",IF(OR(H243=0,D243=""),0,MAX(0,Ajustes!$B$1-D243)))</f>
        <v/>
      </c>
      <c r="J243">
        <f>IF(A243="","",IF(H243=0,"Pago",IF(I243=0,"A vencer",IF(I243&lt;=30,"1 a 30 dias",IF(I243&lt;=60,"31 a 60 dias",IF(I243&lt;=90,"61 a 90 dias","Mais de 90 dias"))))))</f>
        <v/>
      </c>
      <c r="K243">
        <f>IF(A243="","",IF(H243=0,"Pago",IF(I243&gt;0,"Vencido",IF(N(F243)&gt;0,"Pago parcial","Em aberto"))))</f>
        <v/>
      </c>
    </row>
    <row r="244">
      <c r="D244" s="5" t="n"/>
      <c r="E244" s="3" t="n"/>
      <c r="F244" s="3" t="n"/>
      <c r="G244" s="5" t="n"/>
      <c r="H244" s="3">
        <f>IF(A244="","",MAX(0,N(E244)-N(F244)))</f>
        <v/>
      </c>
      <c r="I244" s="4">
        <f>IF(A244="","",IF(OR(H244=0,D244=""),0,MAX(0,Ajustes!$B$1-D244)))</f>
        <v/>
      </c>
      <c r="J244">
        <f>IF(A244="","",IF(H244=0,"Pago",IF(I244=0,"A vencer",IF(I244&lt;=30,"1 a 30 dias",IF(I244&lt;=60,"31 a 60 dias",IF(I244&lt;=90,"61 a 90 dias","Mais de 90 dias"))))))</f>
        <v/>
      </c>
      <c r="K244">
        <f>IF(A244="","",IF(H244=0,"Pago",IF(I244&gt;0,"Vencido",IF(N(F244)&gt;0,"Pago parcial","Em aberto"))))</f>
        <v/>
      </c>
    </row>
    <row r="245">
      <c r="D245" s="5" t="n"/>
      <c r="E245" s="3" t="n"/>
      <c r="F245" s="3" t="n"/>
      <c r="G245" s="5" t="n"/>
      <c r="H245" s="3">
        <f>IF(A245="","",MAX(0,N(E245)-N(F245)))</f>
        <v/>
      </c>
      <c r="I245" s="4">
        <f>IF(A245="","",IF(OR(H245=0,D245=""),0,MAX(0,Ajustes!$B$1-D245)))</f>
        <v/>
      </c>
      <c r="J245">
        <f>IF(A245="","",IF(H245=0,"Pago",IF(I245=0,"A vencer",IF(I245&lt;=30,"1 a 30 dias",IF(I245&lt;=60,"31 a 60 dias",IF(I245&lt;=90,"61 a 90 dias","Mais de 90 dias"))))))</f>
        <v/>
      </c>
      <c r="K245">
        <f>IF(A245="","",IF(H245=0,"Pago",IF(I245&gt;0,"Vencido",IF(N(F245)&gt;0,"Pago parcial","Em aberto"))))</f>
        <v/>
      </c>
    </row>
    <row r="246">
      <c r="D246" s="5" t="n"/>
      <c r="E246" s="3" t="n"/>
      <c r="F246" s="3" t="n"/>
      <c r="G246" s="5" t="n"/>
      <c r="H246" s="3">
        <f>IF(A246="","",MAX(0,N(E246)-N(F246)))</f>
        <v/>
      </c>
      <c r="I246" s="4">
        <f>IF(A246="","",IF(OR(H246=0,D246=""),0,MAX(0,Ajustes!$B$1-D246)))</f>
        <v/>
      </c>
      <c r="J246">
        <f>IF(A246="","",IF(H246=0,"Pago",IF(I246=0,"A vencer",IF(I246&lt;=30,"1 a 30 dias",IF(I246&lt;=60,"31 a 60 dias",IF(I246&lt;=90,"61 a 90 dias","Mais de 90 dias"))))))</f>
        <v/>
      </c>
      <c r="K246">
        <f>IF(A246="","",IF(H246=0,"Pago",IF(I246&gt;0,"Vencido",IF(N(F246)&gt;0,"Pago parcial","Em aberto"))))</f>
        <v/>
      </c>
    </row>
    <row r="247">
      <c r="D247" s="5" t="n"/>
      <c r="E247" s="3" t="n"/>
      <c r="F247" s="3" t="n"/>
      <c r="G247" s="5" t="n"/>
      <c r="H247" s="3">
        <f>IF(A247="","",MAX(0,N(E247)-N(F247)))</f>
        <v/>
      </c>
      <c r="I247" s="4">
        <f>IF(A247="","",IF(OR(H247=0,D247=""),0,MAX(0,Ajustes!$B$1-D247)))</f>
        <v/>
      </c>
      <c r="J247">
        <f>IF(A247="","",IF(H247=0,"Pago",IF(I247=0,"A vencer",IF(I247&lt;=30,"1 a 30 dias",IF(I247&lt;=60,"31 a 60 dias",IF(I247&lt;=90,"61 a 90 dias","Mais de 90 dias"))))))</f>
        <v/>
      </c>
      <c r="K247">
        <f>IF(A247="","",IF(H247=0,"Pago",IF(I247&gt;0,"Vencido",IF(N(F247)&gt;0,"Pago parcial","Em aberto"))))</f>
        <v/>
      </c>
    </row>
    <row r="248">
      <c r="D248" s="5" t="n"/>
      <c r="E248" s="3" t="n"/>
      <c r="F248" s="3" t="n"/>
      <c r="G248" s="5" t="n"/>
      <c r="H248" s="3">
        <f>IF(A248="","",MAX(0,N(E248)-N(F248)))</f>
        <v/>
      </c>
      <c r="I248" s="4">
        <f>IF(A248="","",IF(OR(H248=0,D248=""),0,MAX(0,Ajustes!$B$1-D248)))</f>
        <v/>
      </c>
      <c r="J248">
        <f>IF(A248="","",IF(H248=0,"Pago",IF(I248=0,"A vencer",IF(I248&lt;=30,"1 a 30 dias",IF(I248&lt;=60,"31 a 60 dias",IF(I248&lt;=90,"61 a 90 dias","Mais de 90 dias"))))))</f>
        <v/>
      </c>
      <c r="K248">
        <f>IF(A248="","",IF(H248=0,"Pago",IF(I248&gt;0,"Vencido",IF(N(F248)&gt;0,"Pago parcial","Em aberto"))))</f>
        <v/>
      </c>
    </row>
    <row r="249">
      <c r="D249" s="5" t="n"/>
      <c r="E249" s="3" t="n"/>
      <c r="F249" s="3" t="n"/>
      <c r="G249" s="5" t="n"/>
      <c r="H249" s="3">
        <f>IF(A249="","",MAX(0,N(E249)-N(F249)))</f>
        <v/>
      </c>
      <c r="I249" s="4">
        <f>IF(A249="","",IF(OR(H249=0,D249=""),0,MAX(0,Ajustes!$B$1-D249)))</f>
        <v/>
      </c>
      <c r="J249">
        <f>IF(A249="","",IF(H249=0,"Pago",IF(I249=0,"A vencer",IF(I249&lt;=30,"1 a 30 dias",IF(I249&lt;=60,"31 a 60 dias",IF(I249&lt;=90,"61 a 90 dias","Mais de 90 dias"))))))</f>
        <v/>
      </c>
      <c r="K249">
        <f>IF(A249="","",IF(H249=0,"Pago",IF(I249&gt;0,"Vencido",IF(N(F249)&gt;0,"Pago parcial","Em aberto"))))</f>
        <v/>
      </c>
    </row>
    <row r="250">
      <c r="D250" s="5" t="n"/>
      <c r="E250" s="3" t="n"/>
      <c r="F250" s="3" t="n"/>
      <c r="G250" s="5" t="n"/>
      <c r="H250" s="3">
        <f>IF(A250="","",MAX(0,N(E250)-N(F250)))</f>
        <v/>
      </c>
      <c r="I250" s="4">
        <f>IF(A250="","",IF(OR(H250=0,D250=""),0,MAX(0,Ajustes!$B$1-D250)))</f>
        <v/>
      </c>
      <c r="J250">
        <f>IF(A250="","",IF(H250=0,"Pago",IF(I250=0,"A vencer",IF(I250&lt;=30,"1 a 30 dias",IF(I250&lt;=60,"31 a 60 dias",IF(I250&lt;=90,"61 a 90 dias","Mais de 90 dias"))))))</f>
        <v/>
      </c>
      <c r="K250">
        <f>IF(A250="","",IF(H250=0,"Pago",IF(I250&gt;0,"Vencido",IF(N(F250)&gt;0,"Pago parcial","Em aberto"))))</f>
        <v/>
      </c>
    </row>
    <row r="251">
      <c r="D251" s="5" t="n"/>
      <c r="E251" s="3" t="n"/>
      <c r="F251" s="3" t="n"/>
      <c r="G251" s="5" t="n"/>
      <c r="H251" s="3">
        <f>IF(A251="","",MAX(0,N(E251)-N(F251)))</f>
        <v/>
      </c>
      <c r="I251" s="4">
        <f>IF(A251="","",IF(OR(H251=0,D251=""),0,MAX(0,Ajustes!$B$1-D251)))</f>
        <v/>
      </c>
      <c r="J251">
        <f>IF(A251="","",IF(H251=0,"Pago",IF(I251=0,"A vencer",IF(I251&lt;=30,"1 a 30 dias",IF(I251&lt;=60,"31 a 60 dias",IF(I251&lt;=90,"61 a 90 dias","Mais de 90 dias"))))))</f>
        <v/>
      </c>
      <c r="K251">
        <f>IF(A251="","",IF(H251=0,"Pago",IF(I251&gt;0,"Vencido",IF(N(F251)&gt;0,"Pago parcial","Em aberto"))))</f>
        <v/>
      </c>
    </row>
    <row r="252">
      <c r="D252" s="5" t="n"/>
      <c r="E252" s="3" t="n"/>
      <c r="F252" s="3" t="n"/>
      <c r="G252" s="5" t="n"/>
      <c r="H252" s="3">
        <f>IF(A252="","",MAX(0,N(E252)-N(F252)))</f>
        <v/>
      </c>
      <c r="I252" s="4">
        <f>IF(A252="","",IF(OR(H252=0,D252=""),0,MAX(0,Ajustes!$B$1-D252)))</f>
        <v/>
      </c>
      <c r="J252">
        <f>IF(A252="","",IF(H252=0,"Pago",IF(I252=0,"A vencer",IF(I252&lt;=30,"1 a 30 dias",IF(I252&lt;=60,"31 a 60 dias",IF(I252&lt;=90,"61 a 90 dias","Mais de 90 dias"))))))</f>
        <v/>
      </c>
      <c r="K252">
        <f>IF(A252="","",IF(H252=0,"Pago",IF(I252&gt;0,"Vencido",IF(N(F252)&gt;0,"Pago parcial","Em aberto"))))</f>
        <v/>
      </c>
    </row>
    <row r="253">
      <c r="D253" s="5" t="n"/>
      <c r="E253" s="3" t="n"/>
      <c r="F253" s="3" t="n"/>
      <c r="G253" s="5" t="n"/>
      <c r="H253" s="3">
        <f>IF(A253="","",MAX(0,N(E253)-N(F253)))</f>
        <v/>
      </c>
      <c r="I253" s="4">
        <f>IF(A253="","",IF(OR(H253=0,D253=""),0,MAX(0,Ajustes!$B$1-D253)))</f>
        <v/>
      </c>
      <c r="J253">
        <f>IF(A253="","",IF(H253=0,"Pago",IF(I253=0,"A vencer",IF(I253&lt;=30,"1 a 30 dias",IF(I253&lt;=60,"31 a 60 dias",IF(I253&lt;=90,"61 a 90 dias","Mais de 90 dias"))))))</f>
        <v/>
      </c>
      <c r="K253">
        <f>IF(A253="","",IF(H253=0,"Pago",IF(I253&gt;0,"Vencido",IF(N(F253)&gt;0,"Pago parcial","Em aberto"))))</f>
        <v/>
      </c>
    </row>
    <row r="254">
      <c r="D254" s="5" t="n"/>
      <c r="E254" s="3" t="n"/>
      <c r="F254" s="3" t="n"/>
      <c r="G254" s="5" t="n"/>
      <c r="H254" s="3">
        <f>IF(A254="","",MAX(0,N(E254)-N(F254)))</f>
        <v/>
      </c>
      <c r="I254" s="4">
        <f>IF(A254="","",IF(OR(H254=0,D254=""),0,MAX(0,Ajustes!$B$1-D254)))</f>
        <v/>
      </c>
      <c r="J254">
        <f>IF(A254="","",IF(H254=0,"Pago",IF(I254=0,"A vencer",IF(I254&lt;=30,"1 a 30 dias",IF(I254&lt;=60,"31 a 60 dias",IF(I254&lt;=90,"61 a 90 dias","Mais de 90 dias"))))))</f>
        <v/>
      </c>
      <c r="K254">
        <f>IF(A254="","",IF(H254=0,"Pago",IF(I254&gt;0,"Vencido",IF(N(F254)&gt;0,"Pago parcial","Em aberto"))))</f>
        <v/>
      </c>
    </row>
    <row r="255">
      <c r="D255" s="5" t="n"/>
      <c r="E255" s="3" t="n"/>
      <c r="F255" s="3" t="n"/>
      <c r="G255" s="5" t="n"/>
      <c r="H255" s="3">
        <f>IF(A255="","",MAX(0,N(E255)-N(F255)))</f>
        <v/>
      </c>
      <c r="I255" s="4">
        <f>IF(A255="","",IF(OR(H255=0,D255=""),0,MAX(0,Ajustes!$B$1-D255)))</f>
        <v/>
      </c>
      <c r="J255">
        <f>IF(A255="","",IF(H255=0,"Pago",IF(I255=0,"A vencer",IF(I255&lt;=30,"1 a 30 dias",IF(I255&lt;=60,"31 a 60 dias",IF(I255&lt;=90,"61 a 90 dias","Mais de 90 dias"))))))</f>
        <v/>
      </c>
      <c r="K255">
        <f>IF(A255="","",IF(H255=0,"Pago",IF(I255&gt;0,"Vencido",IF(N(F255)&gt;0,"Pago parcial","Em aberto"))))</f>
        <v/>
      </c>
    </row>
    <row r="256">
      <c r="D256" s="5" t="n"/>
      <c r="E256" s="3" t="n"/>
      <c r="F256" s="3" t="n"/>
      <c r="G256" s="5" t="n"/>
      <c r="H256" s="3">
        <f>IF(A256="","",MAX(0,N(E256)-N(F256)))</f>
        <v/>
      </c>
      <c r="I256" s="4">
        <f>IF(A256="","",IF(OR(H256=0,D256=""),0,MAX(0,Ajustes!$B$1-D256)))</f>
        <v/>
      </c>
      <c r="J256">
        <f>IF(A256="","",IF(H256=0,"Pago",IF(I256=0,"A vencer",IF(I256&lt;=30,"1 a 30 dias",IF(I256&lt;=60,"31 a 60 dias",IF(I256&lt;=90,"61 a 90 dias","Mais de 90 dias"))))))</f>
        <v/>
      </c>
      <c r="K256">
        <f>IF(A256="","",IF(H256=0,"Pago",IF(I256&gt;0,"Vencido",IF(N(F256)&gt;0,"Pago parcial","Em aberto"))))</f>
        <v/>
      </c>
    </row>
    <row r="257">
      <c r="D257" s="5" t="n"/>
      <c r="E257" s="3" t="n"/>
      <c r="F257" s="3" t="n"/>
      <c r="G257" s="5" t="n"/>
      <c r="H257" s="3">
        <f>IF(A257="","",MAX(0,N(E257)-N(F257)))</f>
        <v/>
      </c>
      <c r="I257" s="4">
        <f>IF(A257="","",IF(OR(H257=0,D257=""),0,MAX(0,Ajustes!$B$1-D257)))</f>
        <v/>
      </c>
      <c r="J257">
        <f>IF(A257="","",IF(H257=0,"Pago",IF(I257=0,"A vencer",IF(I257&lt;=30,"1 a 30 dias",IF(I257&lt;=60,"31 a 60 dias",IF(I257&lt;=90,"61 a 90 dias","Mais de 90 dias"))))))</f>
        <v/>
      </c>
      <c r="K257">
        <f>IF(A257="","",IF(H257=0,"Pago",IF(I257&gt;0,"Vencido",IF(N(F257)&gt;0,"Pago parcial","Em aberto"))))</f>
        <v/>
      </c>
    </row>
    <row r="258">
      <c r="D258" s="5" t="n"/>
      <c r="E258" s="3" t="n"/>
      <c r="F258" s="3" t="n"/>
      <c r="G258" s="5" t="n"/>
      <c r="H258" s="3">
        <f>IF(A258="","",MAX(0,N(E258)-N(F258)))</f>
        <v/>
      </c>
      <c r="I258" s="4">
        <f>IF(A258="","",IF(OR(H258=0,D258=""),0,MAX(0,Ajustes!$B$1-D258)))</f>
        <v/>
      </c>
      <c r="J258">
        <f>IF(A258="","",IF(H258=0,"Pago",IF(I258=0,"A vencer",IF(I258&lt;=30,"1 a 30 dias",IF(I258&lt;=60,"31 a 60 dias",IF(I258&lt;=90,"61 a 90 dias","Mais de 90 dias"))))))</f>
        <v/>
      </c>
      <c r="K258">
        <f>IF(A258="","",IF(H258=0,"Pago",IF(I258&gt;0,"Vencido",IF(N(F258)&gt;0,"Pago parcial","Em aberto"))))</f>
        <v/>
      </c>
    </row>
    <row r="259">
      <c r="D259" s="5" t="n"/>
      <c r="E259" s="3" t="n"/>
      <c r="F259" s="3" t="n"/>
      <c r="G259" s="5" t="n"/>
      <c r="H259" s="3">
        <f>IF(A259="","",MAX(0,N(E259)-N(F259)))</f>
        <v/>
      </c>
      <c r="I259" s="4">
        <f>IF(A259="","",IF(OR(H259=0,D259=""),0,MAX(0,Ajustes!$B$1-D259)))</f>
        <v/>
      </c>
      <c r="J259">
        <f>IF(A259="","",IF(H259=0,"Pago",IF(I259=0,"A vencer",IF(I259&lt;=30,"1 a 30 dias",IF(I259&lt;=60,"31 a 60 dias",IF(I259&lt;=90,"61 a 90 dias","Mais de 90 dias"))))))</f>
        <v/>
      </c>
      <c r="K259">
        <f>IF(A259="","",IF(H259=0,"Pago",IF(I259&gt;0,"Vencido",IF(N(F259)&gt;0,"Pago parcial","Em aberto"))))</f>
        <v/>
      </c>
    </row>
    <row r="260">
      <c r="D260" s="5" t="n"/>
      <c r="E260" s="3" t="n"/>
      <c r="F260" s="3" t="n"/>
      <c r="G260" s="5" t="n"/>
      <c r="H260" s="3">
        <f>IF(A260="","",MAX(0,N(E260)-N(F260)))</f>
        <v/>
      </c>
      <c r="I260" s="4">
        <f>IF(A260="","",IF(OR(H260=0,D260=""),0,MAX(0,Ajustes!$B$1-D260)))</f>
        <v/>
      </c>
      <c r="J260">
        <f>IF(A260="","",IF(H260=0,"Pago",IF(I260=0,"A vencer",IF(I260&lt;=30,"1 a 30 dias",IF(I260&lt;=60,"31 a 60 dias",IF(I260&lt;=90,"61 a 90 dias","Mais de 90 dias"))))))</f>
        <v/>
      </c>
      <c r="K260">
        <f>IF(A260="","",IF(H260=0,"Pago",IF(I260&gt;0,"Vencido",IF(N(F260)&gt;0,"Pago parcial","Em aberto"))))</f>
        <v/>
      </c>
    </row>
    <row r="261">
      <c r="D261" s="5" t="n"/>
      <c r="E261" s="3" t="n"/>
      <c r="F261" s="3" t="n"/>
      <c r="G261" s="5" t="n"/>
      <c r="H261" s="3">
        <f>IF(A261="","",MAX(0,N(E261)-N(F261)))</f>
        <v/>
      </c>
      <c r="I261" s="4">
        <f>IF(A261="","",IF(OR(H261=0,D261=""),0,MAX(0,Ajustes!$B$1-D261)))</f>
        <v/>
      </c>
      <c r="J261">
        <f>IF(A261="","",IF(H261=0,"Pago",IF(I261=0,"A vencer",IF(I261&lt;=30,"1 a 30 dias",IF(I261&lt;=60,"31 a 60 dias",IF(I261&lt;=90,"61 a 90 dias","Mais de 90 dias"))))))</f>
        <v/>
      </c>
      <c r="K261">
        <f>IF(A261="","",IF(H261=0,"Pago",IF(I261&gt;0,"Vencido",IF(N(F261)&gt;0,"Pago parcial","Em aberto"))))</f>
        <v/>
      </c>
    </row>
    <row r="262">
      <c r="D262" s="5" t="n"/>
      <c r="E262" s="3" t="n"/>
      <c r="F262" s="3" t="n"/>
      <c r="G262" s="5" t="n"/>
      <c r="H262" s="3">
        <f>IF(A262="","",MAX(0,N(E262)-N(F262)))</f>
        <v/>
      </c>
      <c r="I262" s="4">
        <f>IF(A262="","",IF(OR(H262=0,D262=""),0,MAX(0,Ajustes!$B$1-D262)))</f>
        <v/>
      </c>
      <c r="J262">
        <f>IF(A262="","",IF(H262=0,"Pago",IF(I262=0,"A vencer",IF(I262&lt;=30,"1 a 30 dias",IF(I262&lt;=60,"31 a 60 dias",IF(I262&lt;=90,"61 a 90 dias","Mais de 90 dias"))))))</f>
        <v/>
      </c>
      <c r="K262">
        <f>IF(A262="","",IF(H262=0,"Pago",IF(I262&gt;0,"Vencido",IF(N(F262)&gt;0,"Pago parcial","Em aberto"))))</f>
        <v/>
      </c>
    </row>
    <row r="263">
      <c r="D263" s="5" t="n"/>
      <c r="E263" s="3" t="n"/>
      <c r="F263" s="3" t="n"/>
      <c r="G263" s="5" t="n"/>
      <c r="H263" s="3">
        <f>IF(A263="","",MAX(0,N(E263)-N(F263)))</f>
        <v/>
      </c>
      <c r="I263" s="4">
        <f>IF(A263="","",IF(OR(H263=0,D263=""),0,MAX(0,Ajustes!$B$1-D263)))</f>
        <v/>
      </c>
      <c r="J263">
        <f>IF(A263="","",IF(H263=0,"Pago",IF(I263=0,"A vencer",IF(I263&lt;=30,"1 a 30 dias",IF(I263&lt;=60,"31 a 60 dias",IF(I263&lt;=90,"61 a 90 dias","Mais de 90 dias"))))))</f>
        <v/>
      </c>
      <c r="K263">
        <f>IF(A263="","",IF(H263=0,"Pago",IF(I263&gt;0,"Vencido",IF(N(F263)&gt;0,"Pago parcial","Em aberto"))))</f>
        <v/>
      </c>
    </row>
    <row r="264">
      <c r="D264" s="5" t="n"/>
      <c r="E264" s="3" t="n"/>
      <c r="F264" s="3" t="n"/>
      <c r="G264" s="5" t="n"/>
      <c r="H264" s="3">
        <f>IF(A264="","",MAX(0,N(E264)-N(F264)))</f>
        <v/>
      </c>
      <c r="I264" s="4">
        <f>IF(A264="","",IF(OR(H264=0,D264=""),0,MAX(0,Ajustes!$B$1-D264)))</f>
        <v/>
      </c>
      <c r="J264">
        <f>IF(A264="","",IF(H264=0,"Pago",IF(I264=0,"A vencer",IF(I264&lt;=30,"1 a 30 dias",IF(I264&lt;=60,"31 a 60 dias",IF(I264&lt;=90,"61 a 90 dias","Mais de 90 dias"))))))</f>
        <v/>
      </c>
      <c r="K264">
        <f>IF(A264="","",IF(H264=0,"Pago",IF(I264&gt;0,"Vencido",IF(N(F264)&gt;0,"Pago parcial","Em aberto"))))</f>
        <v/>
      </c>
    </row>
    <row r="265">
      <c r="D265" s="5" t="n"/>
      <c r="E265" s="3" t="n"/>
      <c r="F265" s="3" t="n"/>
      <c r="G265" s="5" t="n"/>
      <c r="H265" s="3">
        <f>IF(A265="","",MAX(0,N(E265)-N(F265)))</f>
        <v/>
      </c>
      <c r="I265" s="4">
        <f>IF(A265="","",IF(OR(H265=0,D265=""),0,MAX(0,Ajustes!$B$1-D265)))</f>
        <v/>
      </c>
      <c r="J265">
        <f>IF(A265="","",IF(H265=0,"Pago",IF(I265=0,"A vencer",IF(I265&lt;=30,"1 a 30 dias",IF(I265&lt;=60,"31 a 60 dias",IF(I265&lt;=90,"61 a 90 dias","Mais de 90 dias"))))))</f>
        <v/>
      </c>
      <c r="K265">
        <f>IF(A265="","",IF(H265=0,"Pago",IF(I265&gt;0,"Vencido",IF(N(F265)&gt;0,"Pago parcial","Em aberto"))))</f>
        <v/>
      </c>
    </row>
    <row r="266">
      <c r="D266" s="5" t="n"/>
      <c r="E266" s="3" t="n"/>
      <c r="F266" s="3" t="n"/>
      <c r="G266" s="5" t="n"/>
      <c r="H266" s="3">
        <f>IF(A266="","",MAX(0,N(E266)-N(F266)))</f>
        <v/>
      </c>
      <c r="I266" s="4">
        <f>IF(A266="","",IF(OR(H266=0,D266=""),0,MAX(0,Ajustes!$B$1-D266)))</f>
        <v/>
      </c>
      <c r="J266">
        <f>IF(A266="","",IF(H266=0,"Pago",IF(I266=0,"A vencer",IF(I266&lt;=30,"1 a 30 dias",IF(I266&lt;=60,"31 a 60 dias",IF(I266&lt;=90,"61 a 90 dias","Mais de 90 dias"))))))</f>
        <v/>
      </c>
      <c r="K266">
        <f>IF(A266="","",IF(H266=0,"Pago",IF(I266&gt;0,"Vencido",IF(N(F266)&gt;0,"Pago parcial","Em aberto"))))</f>
        <v/>
      </c>
    </row>
    <row r="267">
      <c r="D267" s="5" t="n"/>
      <c r="E267" s="3" t="n"/>
      <c r="F267" s="3" t="n"/>
      <c r="G267" s="5" t="n"/>
      <c r="H267" s="3">
        <f>IF(A267="","",MAX(0,N(E267)-N(F267)))</f>
        <v/>
      </c>
      <c r="I267" s="4">
        <f>IF(A267="","",IF(OR(H267=0,D267=""),0,MAX(0,Ajustes!$B$1-D267)))</f>
        <v/>
      </c>
      <c r="J267">
        <f>IF(A267="","",IF(H267=0,"Pago",IF(I267=0,"A vencer",IF(I267&lt;=30,"1 a 30 dias",IF(I267&lt;=60,"31 a 60 dias",IF(I267&lt;=90,"61 a 90 dias","Mais de 90 dias"))))))</f>
        <v/>
      </c>
      <c r="K267">
        <f>IF(A267="","",IF(H267=0,"Pago",IF(I267&gt;0,"Vencido",IF(N(F267)&gt;0,"Pago parcial","Em aberto"))))</f>
        <v/>
      </c>
    </row>
    <row r="268">
      <c r="D268" s="5" t="n"/>
      <c r="E268" s="3" t="n"/>
      <c r="F268" s="3" t="n"/>
      <c r="G268" s="5" t="n"/>
      <c r="H268" s="3">
        <f>IF(A268="","",MAX(0,N(E268)-N(F268)))</f>
        <v/>
      </c>
      <c r="I268" s="4">
        <f>IF(A268="","",IF(OR(H268=0,D268=""),0,MAX(0,Ajustes!$B$1-D268)))</f>
        <v/>
      </c>
      <c r="J268">
        <f>IF(A268="","",IF(H268=0,"Pago",IF(I268=0,"A vencer",IF(I268&lt;=30,"1 a 30 dias",IF(I268&lt;=60,"31 a 60 dias",IF(I268&lt;=90,"61 a 90 dias","Mais de 90 dias"))))))</f>
        <v/>
      </c>
      <c r="K268">
        <f>IF(A268="","",IF(H268=0,"Pago",IF(I268&gt;0,"Vencido",IF(N(F268)&gt;0,"Pago parcial","Em aberto"))))</f>
        <v/>
      </c>
    </row>
    <row r="269">
      <c r="D269" s="5" t="n"/>
      <c r="E269" s="3" t="n"/>
      <c r="F269" s="3" t="n"/>
      <c r="G269" s="5" t="n"/>
      <c r="H269" s="3">
        <f>IF(A269="","",MAX(0,N(E269)-N(F269)))</f>
        <v/>
      </c>
      <c r="I269" s="4">
        <f>IF(A269="","",IF(OR(H269=0,D269=""),0,MAX(0,Ajustes!$B$1-D269)))</f>
        <v/>
      </c>
      <c r="J269">
        <f>IF(A269="","",IF(H269=0,"Pago",IF(I269=0,"A vencer",IF(I269&lt;=30,"1 a 30 dias",IF(I269&lt;=60,"31 a 60 dias",IF(I269&lt;=90,"61 a 90 dias","Mais de 90 dias"))))))</f>
        <v/>
      </c>
      <c r="K269">
        <f>IF(A269="","",IF(H269=0,"Pago",IF(I269&gt;0,"Vencido",IF(N(F269)&gt;0,"Pago parcial","Em aberto"))))</f>
        <v/>
      </c>
    </row>
    <row r="270">
      <c r="D270" s="5" t="n"/>
      <c r="E270" s="3" t="n"/>
      <c r="F270" s="3" t="n"/>
      <c r="G270" s="5" t="n"/>
      <c r="H270" s="3">
        <f>IF(A270="","",MAX(0,N(E270)-N(F270)))</f>
        <v/>
      </c>
      <c r="I270" s="4">
        <f>IF(A270="","",IF(OR(H270=0,D270=""),0,MAX(0,Ajustes!$B$1-D270)))</f>
        <v/>
      </c>
      <c r="J270">
        <f>IF(A270="","",IF(H270=0,"Pago",IF(I270=0,"A vencer",IF(I270&lt;=30,"1 a 30 dias",IF(I270&lt;=60,"31 a 60 dias",IF(I270&lt;=90,"61 a 90 dias","Mais de 90 dias"))))))</f>
        <v/>
      </c>
      <c r="K270">
        <f>IF(A270="","",IF(H270=0,"Pago",IF(I270&gt;0,"Vencido",IF(N(F270)&gt;0,"Pago parcial","Em aberto"))))</f>
        <v/>
      </c>
    </row>
    <row r="271">
      <c r="D271" s="5" t="n"/>
      <c r="E271" s="3" t="n"/>
      <c r="F271" s="3" t="n"/>
      <c r="G271" s="5" t="n"/>
      <c r="H271" s="3">
        <f>IF(A271="","",MAX(0,N(E271)-N(F271)))</f>
        <v/>
      </c>
      <c r="I271" s="4">
        <f>IF(A271="","",IF(OR(H271=0,D271=""),0,MAX(0,Ajustes!$B$1-D271)))</f>
        <v/>
      </c>
      <c r="J271">
        <f>IF(A271="","",IF(H271=0,"Pago",IF(I271=0,"A vencer",IF(I271&lt;=30,"1 a 30 dias",IF(I271&lt;=60,"31 a 60 dias",IF(I271&lt;=90,"61 a 90 dias","Mais de 90 dias"))))))</f>
        <v/>
      </c>
      <c r="K271">
        <f>IF(A271="","",IF(H271=0,"Pago",IF(I271&gt;0,"Vencido",IF(N(F271)&gt;0,"Pago parcial","Em aberto"))))</f>
        <v/>
      </c>
    </row>
    <row r="272">
      <c r="D272" s="5" t="n"/>
      <c r="E272" s="3" t="n"/>
      <c r="F272" s="3" t="n"/>
      <c r="G272" s="5" t="n"/>
      <c r="H272" s="3">
        <f>IF(A272="","",MAX(0,N(E272)-N(F272)))</f>
        <v/>
      </c>
      <c r="I272" s="4">
        <f>IF(A272="","",IF(OR(H272=0,D272=""),0,MAX(0,Ajustes!$B$1-D272)))</f>
        <v/>
      </c>
      <c r="J272">
        <f>IF(A272="","",IF(H272=0,"Pago",IF(I272=0,"A vencer",IF(I272&lt;=30,"1 a 30 dias",IF(I272&lt;=60,"31 a 60 dias",IF(I272&lt;=90,"61 a 90 dias","Mais de 90 dias"))))))</f>
        <v/>
      </c>
      <c r="K272">
        <f>IF(A272="","",IF(H272=0,"Pago",IF(I272&gt;0,"Vencido",IF(N(F272)&gt;0,"Pago parcial","Em aberto"))))</f>
        <v/>
      </c>
    </row>
    <row r="273">
      <c r="D273" s="5" t="n"/>
      <c r="E273" s="3" t="n"/>
      <c r="F273" s="3" t="n"/>
      <c r="G273" s="5" t="n"/>
      <c r="H273" s="3">
        <f>IF(A273="","",MAX(0,N(E273)-N(F273)))</f>
        <v/>
      </c>
      <c r="I273" s="4">
        <f>IF(A273="","",IF(OR(H273=0,D273=""),0,MAX(0,Ajustes!$B$1-D273)))</f>
        <v/>
      </c>
      <c r="J273">
        <f>IF(A273="","",IF(H273=0,"Pago",IF(I273=0,"A vencer",IF(I273&lt;=30,"1 a 30 dias",IF(I273&lt;=60,"31 a 60 dias",IF(I273&lt;=90,"61 a 90 dias","Mais de 90 dias"))))))</f>
        <v/>
      </c>
      <c r="K273">
        <f>IF(A273="","",IF(H273=0,"Pago",IF(I273&gt;0,"Vencido",IF(N(F273)&gt;0,"Pago parcial","Em aberto"))))</f>
        <v/>
      </c>
    </row>
    <row r="274">
      <c r="D274" s="5" t="n"/>
      <c r="E274" s="3" t="n"/>
      <c r="F274" s="3" t="n"/>
      <c r="G274" s="5" t="n"/>
      <c r="H274" s="3">
        <f>IF(A274="","",MAX(0,N(E274)-N(F274)))</f>
        <v/>
      </c>
      <c r="I274" s="4">
        <f>IF(A274="","",IF(OR(H274=0,D274=""),0,MAX(0,Ajustes!$B$1-D274)))</f>
        <v/>
      </c>
      <c r="J274">
        <f>IF(A274="","",IF(H274=0,"Pago",IF(I274=0,"A vencer",IF(I274&lt;=30,"1 a 30 dias",IF(I274&lt;=60,"31 a 60 dias",IF(I274&lt;=90,"61 a 90 dias","Mais de 90 dias"))))))</f>
        <v/>
      </c>
      <c r="K274">
        <f>IF(A274="","",IF(H274=0,"Pago",IF(I274&gt;0,"Vencido",IF(N(F274)&gt;0,"Pago parcial","Em aberto"))))</f>
        <v/>
      </c>
    </row>
    <row r="275">
      <c r="D275" s="5" t="n"/>
      <c r="E275" s="3" t="n"/>
      <c r="F275" s="3" t="n"/>
      <c r="G275" s="5" t="n"/>
      <c r="H275" s="3">
        <f>IF(A275="","",MAX(0,N(E275)-N(F275)))</f>
        <v/>
      </c>
      <c r="I275" s="4">
        <f>IF(A275="","",IF(OR(H275=0,D275=""),0,MAX(0,Ajustes!$B$1-D275)))</f>
        <v/>
      </c>
      <c r="J275">
        <f>IF(A275="","",IF(H275=0,"Pago",IF(I275=0,"A vencer",IF(I275&lt;=30,"1 a 30 dias",IF(I275&lt;=60,"31 a 60 dias",IF(I275&lt;=90,"61 a 90 dias","Mais de 90 dias"))))))</f>
        <v/>
      </c>
      <c r="K275">
        <f>IF(A275="","",IF(H275=0,"Pago",IF(I275&gt;0,"Vencido",IF(N(F275)&gt;0,"Pago parcial","Em aberto"))))</f>
        <v/>
      </c>
    </row>
    <row r="276">
      <c r="D276" s="5" t="n"/>
      <c r="E276" s="3" t="n"/>
      <c r="F276" s="3" t="n"/>
      <c r="G276" s="5" t="n"/>
      <c r="H276" s="3">
        <f>IF(A276="","",MAX(0,N(E276)-N(F276)))</f>
        <v/>
      </c>
      <c r="I276" s="4">
        <f>IF(A276="","",IF(OR(H276=0,D276=""),0,MAX(0,Ajustes!$B$1-D276)))</f>
        <v/>
      </c>
      <c r="J276">
        <f>IF(A276="","",IF(H276=0,"Pago",IF(I276=0,"A vencer",IF(I276&lt;=30,"1 a 30 dias",IF(I276&lt;=60,"31 a 60 dias",IF(I276&lt;=90,"61 a 90 dias","Mais de 90 dias"))))))</f>
        <v/>
      </c>
      <c r="K276">
        <f>IF(A276="","",IF(H276=0,"Pago",IF(I276&gt;0,"Vencido",IF(N(F276)&gt;0,"Pago parcial","Em aberto"))))</f>
        <v/>
      </c>
    </row>
    <row r="277">
      <c r="D277" s="5" t="n"/>
      <c r="E277" s="3" t="n"/>
      <c r="F277" s="3" t="n"/>
      <c r="G277" s="5" t="n"/>
      <c r="H277" s="3">
        <f>IF(A277="","",MAX(0,N(E277)-N(F277)))</f>
        <v/>
      </c>
      <c r="I277" s="4">
        <f>IF(A277="","",IF(OR(H277=0,D277=""),0,MAX(0,Ajustes!$B$1-D277)))</f>
        <v/>
      </c>
      <c r="J277">
        <f>IF(A277="","",IF(H277=0,"Pago",IF(I277=0,"A vencer",IF(I277&lt;=30,"1 a 30 dias",IF(I277&lt;=60,"31 a 60 dias",IF(I277&lt;=90,"61 a 90 dias","Mais de 90 dias"))))))</f>
        <v/>
      </c>
      <c r="K277">
        <f>IF(A277="","",IF(H277=0,"Pago",IF(I277&gt;0,"Vencido",IF(N(F277)&gt;0,"Pago parcial","Em aberto"))))</f>
        <v/>
      </c>
    </row>
    <row r="278">
      <c r="D278" s="5" t="n"/>
      <c r="E278" s="3" t="n"/>
      <c r="F278" s="3" t="n"/>
      <c r="G278" s="5" t="n"/>
      <c r="H278" s="3">
        <f>IF(A278="","",MAX(0,N(E278)-N(F278)))</f>
        <v/>
      </c>
      <c r="I278" s="4">
        <f>IF(A278="","",IF(OR(H278=0,D278=""),0,MAX(0,Ajustes!$B$1-D278)))</f>
        <v/>
      </c>
      <c r="J278">
        <f>IF(A278="","",IF(H278=0,"Pago",IF(I278=0,"A vencer",IF(I278&lt;=30,"1 a 30 dias",IF(I278&lt;=60,"31 a 60 dias",IF(I278&lt;=90,"61 a 90 dias","Mais de 90 dias"))))))</f>
        <v/>
      </c>
      <c r="K278">
        <f>IF(A278="","",IF(H278=0,"Pago",IF(I278&gt;0,"Vencido",IF(N(F278)&gt;0,"Pago parcial","Em aberto"))))</f>
        <v/>
      </c>
    </row>
    <row r="279">
      <c r="D279" s="5" t="n"/>
      <c r="E279" s="3" t="n"/>
      <c r="F279" s="3" t="n"/>
      <c r="G279" s="5" t="n"/>
      <c r="H279" s="3">
        <f>IF(A279="","",MAX(0,N(E279)-N(F279)))</f>
        <v/>
      </c>
      <c r="I279" s="4">
        <f>IF(A279="","",IF(OR(H279=0,D279=""),0,MAX(0,Ajustes!$B$1-D279)))</f>
        <v/>
      </c>
      <c r="J279">
        <f>IF(A279="","",IF(H279=0,"Pago",IF(I279=0,"A vencer",IF(I279&lt;=30,"1 a 30 dias",IF(I279&lt;=60,"31 a 60 dias",IF(I279&lt;=90,"61 a 90 dias","Mais de 90 dias"))))))</f>
        <v/>
      </c>
      <c r="K279">
        <f>IF(A279="","",IF(H279=0,"Pago",IF(I279&gt;0,"Vencido",IF(N(F279)&gt;0,"Pago parcial","Em aberto"))))</f>
        <v/>
      </c>
    </row>
    <row r="280">
      <c r="D280" s="5" t="n"/>
      <c r="E280" s="3" t="n"/>
      <c r="F280" s="3" t="n"/>
      <c r="G280" s="5" t="n"/>
      <c r="H280" s="3">
        <f>IF(A280="","",MAX(0,N(E280)-N(F280)))</f>
        <v/>
      </c>
      <c r="I280" s="4">
        <f>IF(A280="","",IF(OR(H280=0,D280=""),0,MAX(0,Ajustes!$B$1-D280)))</f>
        <v/>
      </c>
      <c r="J280">
        <f>IF(A280="","",IF(H280=0,"Pago",IF(I280=0,"A vencer",IF(I280&lt;=30,"1 a 30 dias",IF(I280&lt;=60,"31 a 60 dias",IF(I280&lt;=90,"61 a 90 dias","Mais de 90 dias"))))))</f>
        <v/>
      </c>
      <c r="K280">
        <f>IF(A280="","",IF(H280=0,"Pago",IF(I280&gt;0,"Vencido",IF(N(F280)&gt;0,"Pago parcial","Em aberto"))))</f>
        <v/>
      </c>
    </row>
    <row r="281">
      <c r="D281" s="5" t="n"/>
      <c r="E281" s="3" t="n"/>
      <c r="F281" s="3" t="n"/>
      <c r="G281" s="5" t="n"/>
      <c r="H281" s="3">
        <f>IF(A281="","",MAX(0,N(E281)-N(F281)))</f>
        <v/>
      </c>
      <c r="I281" s="4">
        <f>IF(A281="","",IF(OR(H281=0,D281=""),0,MAX(0,Ajustes!$B$1-D281)))</f>
        <v/>
      </c>
      <c r="J281">
        <f>IF(A281="","",IF(H281=0,"Pago",IF(I281=0,"A vencer",IF(I281&lt;=30,"1 a 30 dias",IF(I281&lt;=60,"31 a 60 dias",IF(I281&lt;=90,"61 a 90 dias","Mais de 90 dias"))))))</f>
        <v/>
      </c>
      <c r="K281">
        <f>IF(A281="","",IF(H281=0,"Pago",IF(I281&gt;0,"Vencido",IF(N(F281)&gt;0,"Pago parcial","Em aberto"))))</f>
        <v/>
      </c>
    </row>
    <row r="282">
      <c r="D282" s="5" t="n"/>
      <c r="E282" s="3" t="n"/>
      <c r="F282" s="3" t="n"/>
      <c r="G282" s="5" t="n"/>
      <c r="H282" s="3">
        <f>IF(A282="","",MAX(0,N(E282)-N(F282)))</f>
        <v/>
      </c>
      <c r="I282" s="4">
        <f>IF(A282="","",IF(OR(H282=0,D282=""),0,MAX(0,Ajustes!$B$1-D282)))</f>
        <v/>
      </c>
      <c r="J282">
        <f>IF(A282="","",IF(H282=0,"Pago",IF(I282=0,"A vencer",IF(I282&lt;=30,"1 a 30 dias",IF(I282&lt;=60,"31 a 60 dias",IF(I282&lt;=90,"61 a 90 dias","Mais de 90 dias"))))))</f>
        <v/>
      </c>
      <c r="K282">
        <f>IF(A282="","",IF(H282=0,"Pago",IF(I282&gt;0,"Vencido",IF(N(F282)&gt;0,"Pago parcial","Em aberto"))))</f>
        <v/>
      </c>
    </row>
    <row r="283">
      <c r="D283" s="5" t="n"/>
      <c r="E283" s="3" t="n"/>
      <c r="F283" s="3" t="n"/>
      <c r="G283" s="5" t="n"/>
      <c r="H283" s="3">
        <f>IF(A283="","",MAX(0,N(E283)-N(F283)))</f>
        <v/>
      </c>
      <c r="I283" s="4">
        <f>IF(A283="","",IF(OR(H283=0,D283=""),0,MAX(0,Ajustes!$B$1-D283)))</f>
        <v/>
      </c>
      <c r="J283">
        <f>IF(A283="","",IF(H283=0,"Pago",IF(I283=0,"A vencer",IF(I283&lt;=30,"1 a 30 dias",IF(I283&lt;=60,"31 a 60 dias",IF(I283&lt;=90,"61 a 90 dias","Mais de 90 dias"))))))</f>
        <v/>
      </c>
      <c r="K283">
        <f>IF(A283="","",IF(H283=0,"Pago",IF(I283&gt;0,"Vencido",IF(N(F283)&gt;0,"Pago parcial","Em aberto"))))</f>
        <v/>
      </c>
    </row>
    <row r="284">
      <c r="D284" s="5" t="n"/>
      <c r="E284" s="3" t="n"/>
      <c r="F284" s="3" t="n"/>
      <c r="G284" s="5" t="n"/>
      <c r="H284" s="3">
        <f>IF(A284="","",MAX(0,N(E284)-N(F284)))</f>
        <v/>
      </c>
      <c r="I284" s="4">
        <f>IF(A284="","",IF(OR(H284=0,D284=""),0,MAX(0,Ajustes!$B$1-D284)))</f>
        <v/>
      </c>
      <c r="J284">
        <f>IF(A284="","",IF(H284=0,"Pago",IF(I284=0,"A vencer",IF(I284&lt;=30,"1 a 30 dias",IF(I284&lt;=60,"31 a 60 dias",IF(I284&lt;=90,"61 a 90 dias","Mais de 90 dias"))))))</f>
        <v/>
      </c>
      <c r="K284">
        <f>IF(A284="","",IF(H284=0,"Pago",IF(I284&gt;0,"Vencido",IF(N(F284)&gt;0,"Pago parcial","Em aberto"))))</f>
        <v/>
      </c>
    </row>
    <row r="285">
      <c r="D285" s="5" t="n"/>
      <c r="E285" s="3" t="n"/>
      <c r="F285" s="3" t="n"/>
      <c r="G285" s="5" t="n"/>
      <c r="H285" s="3">
        <f>IF(A285="","",MAX(0,N(E285)-N(F285)))</f>
        <v/>
      </c>
      <c r="I285" s="4">
        <f>IF(A285="","",IF(OR(H285=0,D285=""),0,MAX(0,Ajustes!$B$1-D285)))</f>
        <v/>
      </c>
      <c r="J285">
        <f>IF(A285="","",IF(H285=0,"Pago",IF(I285=0,"A vencer",IF(I285&lt;=30,"1 a 30 dias",IF(I285&lt;=60,"31 a 60 dias",IF(I285&lt;=90,"61 a 90 dias","Mais de 90 dias"))))))</f>
        <v/>
      </c>
      <c r="K285">
        <f>IF(A285="","",IF(H285=0,"Pago",IF(I285&gt;0,"Vencido",IF(N(F285)&gt;0,"Pago parcial","Em aberto"))))</f>
        <v/>
      </c>
    </row>
    <row r="286">
      <c r="D286" s="5" t="n"/>
      <c r="E286" s="3" t="n"/>
      <c r="F286" s="3" t="n"/>
      <c r="G286" s="5" t="n"/>
      <c r="H286" s="3">
        <f>IF(A286="","",MAX(0,N(E286)-N(F286)))</f>
        <v/>
      </c>
      <c r="I286" s="4">
        <f>IF(A286="","",IF(OR(H286=0,D286=""),0,MAX(0,Ajustes!$B$1-D286)))</f>
        <v/>
      </c>
      <c r="J286">
        <f>IF(A286="","",IF(H286=0,"Pago",IF(I286=0,"A vencer",IF(I286&lt;=30,"1 a 30 dias",IF(I286&lt;=60,"31 a 60 dias",IF(I286&lt;=90,"61 a 90 dias","Mais de 90 dias"))))))</f>
        <v/>
      </c>
      <c r="K286">
        <f>IF(A286="","",IF(H286=0,"Pago",IF(I286&gt;0,"Vencido",IF(N(F286)&gt;0,"Pago parcial","Em aberto"))))</f>
        <v/>
      </c>
    </row>
    <row r="287">
      <c r="D287" s="5" t="n"/>
      <c r="E287" s="3" t="n"/>
      <c r="F287" s="3" t="n"/>
      <c r="G287" s="5" t="n"/>
      <c r="H287" s="3">
        <f>IF(A287="","",MAX(0,N(E287)-N(F287)))</f>
        <v/>
      </c>
      <c r="I287" s="4">
        <f>IF(A287="","",IF(OR(H287=0,D287=""),0,MAX(0,Ajustes!$B$1-D287)))</f>
        <v/>
      </c>
      <c r="J287">
        <f>IF(A287="","",IF(H287=0,"Pago",IF(I287=0,"A vencer",IF(I287&lt;=30,"1 a 30 dias",IF(I287&lt;=60,"31 a 60 dias",IF(I287&lt;=90,"61 a 90 dias","Mais de 90 dias"))))))</f>
        <v/>
      </c>
      <c r="K287">
        <f>IF(A287="","",IF(H287=0,"Pago",IF(I287&gt;0,"Vencido",IF(N(F287)&gt;0,"Pago parcial","Em aberto"))))</f>
        <v/>
      </c>
    </row>
    <row r="288">
      <c r="D288" s="5" t="n"/>
      <c r="E288" s="3" t="n"/>
      <c r="F288" s="3" t="n"/>
      <c r="G288" s="5" t="n"/>
      <c r="H288" s="3">
        <f>IF(A288="","",MAX(0,N(E288)-N(F288)))</f>
        <v/>
      </c>
      <c r="I288" s="4">
        <f>IF(A288="","",IF(OR(H288=0,D288=""),0,MAX(0,Ajustes!$B$1-D288)))</f>
        <v/>
      </c>
      <c r="J288">
        <f>IF(A288="","",IF(H288=0,"Pago",IF(I288=0,"A vencer",IF(I288&lt;=30,"1 a 30 dias",IF(I288&lt;=60,"31 a 60 dias",IF(I288&lt;=90,"61 a 90 dias","Mais de 90 dias"))))))</f>
        <v/>
      </c>
      <c r="K288">
        <f>IF(A288="","",IF(H288=0,"Pago",IF(I288&gt;0,"Vencido",IF(N(F288)&gt;0,"Pago parcial","Em aberto"))))</f>
        <v/>
      </c>
    </row>
    <row r="289">
      <c r="D289" s="5" t="n"/>
      <c r="E289" s="3" t="n"/>
      <c r="F289" s="3" t="n"/>
      <c r="G289" s="5" t="n"/>
      <c r="H289" s="3">
        <f>IF(A289="","",MAX(0,N(E289)-N(F289)))</f>
        <v/>
      </c>
      <c r="I289" s="4">
        <f>IF(A289="","",IF(OR(H289=0,D289=""),0,MAX(0,Ajustes!$B$1-D289)))</f>
        <v/>
      </c>
      <c r="J289">
        <f>IF(A289="","",IF(H289=0,"Pago",IF(I289=0,"A vencer",IF(I289&lt;=30,"1 a 30 dias",IF(I289&lt;=60,"31 a 60 dias",IF(I289&lt;=90,"61 a 90 dias","Mais de 90 dias"))))))</f>
        <v/>
      </c>
      <c r="K289">
        <f>IF(A289="","",IF(H289=0,"Pago",IF(I289&gt;0,"Vencido",IF(N(F289)&gt;0,"Pago parcial","Em aberto"))))</f>
        <v/>
      </c>
    </row>
    <row r="290">
      <c r="D290" s="5" t="n"/>
      <c r="E290" s="3" t="n"/>
      <c r="F290" s="3" t="n"/>
      <c r="G290" s="5" t="n"/>
      <c r="H290" s="3">
        <f>IF(A290="","",MAX(0,N(E290)-N(F290)))</f>
        <v/>
      </c>
      <c r="I290" s="4">
        <f>IF(A290="","",IF(OR(H290=0,D290=""),0,MAX(0,Ajustes!$B$1-D290)))</f>
        <v/>
      </c>
      <c r="J290">
        <f>IF(A290="","",IF(H290=0,"Pago",IF(I290=0,"A vencer",IF(I290&lt;=30,"1 a 30 dias",IF(I290&lt;=60,"31 a 60 dias",IF(I290&lt;=90,"61 a 90 dias","Mais de 90 dias"))))))</f>
        <v/>
      </c>
      <c r="K290">
        <f>IF(A290="","",IF(H290=0,"Pago",IF(I290&gt;0,"Vencido",IF(N(F290)&gt;0,"Pago parcial","Em aberto"))))</f>
        <v/>
      </c>
    </row>
    <row r="291">
      <c r="D291" s="5" t="n"/>
      <c r="E291" s="3" t="n"/>
      <c r="F291" s="3" t="n"/>
      <c r="G291" s="5" t="n"/>
      <c r="H291" s="3">
        <f>IF(A291="","",MAX(0,N(E291)-N(F291)))</f>
        <v/>
      </c>
      <c r="I291" s="4">
        <f>IF(A291="","",IF(OR(H291=0,D291=""),0,MAX(0,Ajustes!$B$1-D291)))</f>
        <v/>
      </c>
      <c r="J291">
        <f>IF(A291="","",IF(H291=0,"Pago",IF(I291=0,"A vencer",IF(I291&lt;=30,"1 a 30 dias",IF(I291&lt;=60,"31 a 60 dias",IF(I291&lt;=90,"61 a 90 dias","Mais de 90 dias"))))))</f>
        <v/>
      </c>
      <c r="K291">
        <f>IF(A291="","",IF(H291=0,"Pago",IF(I291&gt;0,"Vencido",IF(N(F291)&gt;0,"Pago parcial","Em aberto"))))</f>
        <v/>
      </c>
    </row>
    <row r="292">
      <c r="D292" s="5" t="n"/>
      <c r="E292" s="3" t="n"/>
      <c r="F292" s="3" t="n"/>
      <c r="G292" s="5" t="n"/>
      <c r="H292" s="3">
        <f>IF(A292="","",MAX(0,N(E292)-N(F292)))</f>
        <v/>
      </c>
      <c r="I292" s="4">
        <f>IF(A292="","",IF(OR(H292=0,D292=""),0,MAX(0,Ajustes!$B$1-D292)))</f>
        <v/>
      </c>
      <c r="J292">
        <f>IF(A292="","",IF(H292=0,"Pago",IF(I292=0,"A vencer",IF(I292&lt;=30,"1 a 30 dias",IF(I292&lt;=60,"31 a 60 dias",IF(I292&lt;=90,"61 a 90 dias","Mais de 90 dias"))))))</f>
        <v/>
      </c>
      <c r="K292">
        <f>IF(A292="","",IF(H292=0,"Pago",IF(I292&gt;0,"Vencido",IF(N(F292)&gt;0,"Pago parcial","Em aberto"))))</f>
        <v/>
      </c>
    </row>
    <row r="293">
      <c r="D293" s="5" t="n"/>
      <c r="E293" s="3" t="n"/>
      <c r="F293" s="3" t="n"/>
      <c r="G293" s="5" t="n"/>
      <c r="H293" s="3">
        <f>IF(A293="","",MAX(0,N(E293)-N(F293)))</f>
        <v/>
      </c>
      <c r="I293" s="4">
        <f>IF(A293="","",IF(OR(H293=0,D293=""),0,MAX(0,Ajustes!$B$1-D293)))</f>
        <v/>
      </c>
      <c r="J293">
        <f>IF(A293="","",IF(H293=0,"Pago",IF(I293=0,"A vencer",IF(I293&lt;=30,"1 a 30 dias",IF(I293&lt;=60,"31 a 60 dias",IF(I293&lt;=90,"61 a 90 dias","Mais de 90 dias"))))))</f>
        <v/>
      </c>
      <c r="K293">
        <f>IF(A293="","",IF(H293=0,"Pago",IF(I293&gt;0,"Vencido",IF(N(F293)&gt;0,"Pago parcial","Em aberto"))))</f>
        <v/>
      </c>
    </row>
    <row r="294">
      <c r="D294" s="5" t="n"/>
      <c r="E294" s="3" t="n"/>
      <c r="F294" s="3" t="n"/>
      <c r="G294" s="5" t="n"/>
      <c r="H294" s="3">
        <f>IF(A294="","",MAX(0,N(E294)-N(F294)))</f>
        <v/>
      </c>
      <c r="I294" s="4">
        <f>IF(A294="","",IF(OR(H294=0,D294=""),0,MAX(0,Ajustes!$B$1-D294)))</f>
        <v/>
      </c>
      <c r="J294">
        <f>IF(A294="","",IF(H294=0,"Pago",IF(I294=0,"A vencer",IF(I294&lt;=30,"1 a 30 dias",IF(I294&lt;=60,"31 a 60 dias",IF(I294&lt;=90,"61 a 90 dias","Mais de 90 dias"))))))</f>
        <v/>
      </c>
      <c r="K294">
        <f>IF(A294="","",IF(H294=0,"Pago",IF(I294&gt;0,"Vencido",IF(N(F294)&gt;0,"Pago parcial","Em aberto"))))</f>
        <v/>
      </c>
    </row>
    <row r="295">
      <c r="D295" s="5" t="n"/>
      <c r="E295" s="3" t="n"/>
      <c r="F295" s="3" t="n"/>
      <c r="G295" s="5" t="n"/>
      <c r="H295" s="3">
        <f>IF(A295="","",MAX(0,N(E295)-N(F295)))</f>
        <v/>
      </c>
      <c r="I295" s="4">
        <f>IF(A295="","",IF(OR(H295=0,D295=""),0,MAX(0,Ajustes!$B$1-D295)))</f>
        <v/>
      </c>
      <c r="J295">
        <f>IF(A295="","",IF(H295=0,"Pago",IF(I295=0,"A vencer",IF(I295&lt;=30,"1 a 30 dias",IF(I295&lt;=60,"31 a 60 dias",IF(I295&lt;=90,"61 a 90 dias","Mais de 90 dias"))))))</f>
        <v/>
      </c>
      <c r="K295">
        <f>IF(A295="","",IF(H295=0,"Pago",IF(I295&gt;0,"Vencido",IF(N(F295)&gt;0,"Pago parcial","Em aberto"))))</f>
        <v/>
      </c>
    </row>
    <row r="296">
      <c r="D296" s="5" t="n"/>
      <c r="E296" s="3" t="n"/>
      <c r="F296" s="3" t="n"/>
      <c r="G296" s="5" t="n"/>
      <c r="H296" s="3">
        <f>IF(A296="","",MAX(0,N(E296)-N(F296)))</f>
        <v/>
      </c>
      <c r="I296" s="4">
        <f>IF(A296="","",IF(OR(H296=0,D296=""),0,MAX(0,Ajustes!$B$1-D296)))</f>
        <v/>
      </c>
      <c r="J296">
        <f>IF(A296="","",IF(H296=0,"Pago",IF(I296=0,"A vencer",IF(I296&lt;=30,"1 a 30 dias",IF(I296&lt;=60,"31 a 60 dias",IF(I296&lt;=90,"61 a 90 dias","Mais de 90 dias"))))))</f>
        <v/>
      </c>
      <c r="K296">
        <f>IF(A296="","",IF(H296=0,"Pago",IF(I296&gt;0,"Vencido",IF(N(F296)&gt;0,"Pago parcial","Em aberto"))))</f>
        <v/>
      </c>
    </row>
    <row r="297">
      <c r="D297" s="5" t="n"/>
      <c r="E297" s="3" t="n"/>
      <c r="F297" s="3" t="n"/>
      <c r="G297" s="5" t="n"/>
      <c r="H297" s="3">
        <f>IF(A297="","",MAX(0,N(E297)-N(F297)))</f>
        <v/>
      </c>
      <c r="I297" s="4">
        <f>IF(A297="","",IF(OR(H297=0,D297=""),0,MAX(0,Ajustes!$B$1-D297)))</f>
        <v/>
      </c>
      <c r="J297">
        <f>IF(A297="","",IF(H297=0,"Pago",IF(I297=0,"A vencer",IF(I297&lt;=30,"1 a 30 dias",IF(I297&lt;=60,"31 a 60 dias",IF(I297&lt;=90,"61 a 90 dias","Mais de 90 dias"))))))</f>
        <v/>
      </c>
      <c r="K297">
        <f>IF(A297="","",IF(H297=0,"Pago",IF(I297&gt;0,"Vencido",IF(N(F297)&gt;0,"Pago parcial","Em aberto"))))</f>
        <v/>
      </c>
    </row>
    <row r="298">
      <c r="D298" s="5" t="n"/>
      <c r="E298" s="3" t="n"/>
      <c r="F298" s="3" t="n"/>
      <c r="G298" s="5" t="n"/>
      <c r="H298" s="3">
        <f>IF(A298="","",MAX(0,N(E298)-N(F298)))</f>
        <v/>
      </c>
      <c r="I298" s="4">
        <f>IF(A298="","",IF(OR(H298=0,D298=""),0,MAX(0,Ajustes!$B$1-D298)))</f>
        <v/>
      </c>
      <c r="J298">
        <f>IF(A298="","",IF(H298=0,"Pago",IF(I298=0,"A vencer",IF(I298&lt;=30,"1 a 30 dias",IF(I298&lt;=60,"31 a 60 dias",IF(I298&lt;=90,"61 a 90 dias","Mais de 90 dias"))))))</f>
        <v/>
      </c>
      <c r="K298">
        <f>IF(A298="","",IF(H298=0,"Pago",IF(I298&gt;0,"Vencido",IF(N(F298)&gt;0,"Pago parcial","Em aberto"))))</f>
        <v/>
      </c>
    </row>
    <row r="299">
      <c r="D299" s="5" t="n"/>
      <c r="E299" s="3" t="n"/>
      <c r="F299" s="3" t="n"/>
      <c r="G299" s="5" t="n"/>
      <c r="H299" s="3">
        <f>IF(A299="","",MAX(0,N(E299)-N(F299)))</f>
        <v/>
      </c>
      <c r="I299" s="4">
        <f>IF(A299="","",IF(OR(H299=0,D299=""),0,MAX(0,Ajustes!$B$1-D299)))</f>
        <v/>
      </c>
      <c r="J299">
        <f>IF(A299="","",IF(H299=0,"Pago",IF(I299=0,"A vencer",IF(I299&lt;=30,"1 a 30 dias",IF(I299&lt;=60,"31 a 60 dias",IF(I299&lt;=90,"61 a 90 dias","Mais de 90 dias"))))))</f>
        <v/>
      </c>
      <c r="K299">
        <f>IF(A299="","",IF(H299=0,"Pago",IF(I299&gt;0,"Vencido",IF(N(F299)&gt;0,"Pago parcial","Em aberto"))))</f>
        <v/>
      </c>
    </row>
    <row r="300">
      <c r="D300" s="5" t="n"/>
      <c r="E300" s="3" t="n"/>
      <c r="F300" s="3" t="n"/>
      <c r="G300" s="5" t="n"/>
      <c r="H300" s="3">
        <f>IF(A300="","",MAX(0,N(E300)-N(F300)))</f>
        <v/>
      </c>
      <c r="I300" s="4">
        <f>IF(A300="","",IF(OR(H300=0,D300=""),0,MAX(0,Ajustes!$B$1-D300)))</f>
        <v/>
      </c>
      <c r="J300">
        <f>IF(A300="","",IF(H300=0,"Pago",IF(I300=0,"A vencer",IF(I300&lt;=30,"1 a 30 dias",IF(I300&lt;=60,"31 a 60 dias",IF(I300&lt;=90,"61 a 90 dias","Mais de 90 dias"))))))</f>
        <v/>
      </c>
      <c r="K300">
        <f>IF(A300="","",IF(H300=0,"Pago",IF(I300&gt;0,"Vencido",IF(N(F300)&gt;0,"Pago parcial","Em aberto"))))</f>
        <v/>
      </c>
    </row>
    <row r="301">
      <c r="D301" s="5" t="n"/>
      <c r="E301" s="3" t="n"/>
      <c r="F301" s="3" t="n"/>
      <c r="G301" s="5" t="n"/>
      <c r="H301" s="3">
        <f>IF(A301="","",MAX(0,N(E301)-N(F301)))</f>
        <v/>
      </c>
      <c r="I301" s="4">
        <f>IF(A301="","",IF(OR(H301=0,D301=""),0,MAX(0,Ajustes!$B$1-D301)))</f>
        <v/>
      </c>
      <c r="J301">
        <f>IF(A301="","",IF(H301=0,"Pago",IF(I301=0,"A vencer",IF(I301&lt;=30,"1 a 30 dias",IF(I301&lt;=60,"31 a 60 dias",IF(I301&lt;=90,"61 a 90 dias","Mais de 90 dias"))))))</f>
        <v/>
      </c>
      <c r="K301">
        <f>IF(A301="","",IF(H301=0,"Pago",IF(I301&gt;0,"Vencido",IF(N(F301)&gt;0,"Pago parcial","Em aberto"))))</f>
        <v/>
      </c>
    </row>
  </sheetData>
  <dataValidations count="1">
    <dataValidation sqref="C2:C301" showDropDown="0" showInputMessage="0" showErrorMessage="0" allowBlank="1" type="list">
      <formula1>"Pix,Boleto,Cartão,Transferência,Dinheiro"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50" customWidth="1" min="4" max="4"/>
  </cols>
  <sheetData>
    <row r="1">
      <c r="A1" s="6" t="inlineStr">
        <is>
          <t>Resumo da cobrança</t>
        </is>
      </c>
    </row>
    <row r="2">
      <c r="A2" s="7" t="inlineStr">
        <is>
          <t>Tudo se calcula a partir da aba Cobranças e da data de corte em Ajustes.</t>
        </is>
      </c>
    </row>
    <row r="4">
      <c r="A4" s="8" t="inlineStr">
        <is>
          <t>Data de corte</t>
        </is>
      </c>
      <c r="B4" s="5">
        <f>Ajustes!B1</f>
        <v/>
      </c>
    </row>
    <row r="5">
      <c r="A5" s="8" t="inlineStr">
        <is>
          <t>Total emitido</t>
        </is>
      </c>
      <c r="B5" s="3">
        <f>SUM('Cobranças'!$E$2:$E$301)</f>
        <v/>
      </c>
    </row>
    <row r="6">
      <c r="A6" s="8" t="inlineStr">
        <is>
          <t>Total recebido</t>
        </is>
      </c>
      <c r="B6" s="3">
        <f>SUM('Cobranças'!$F$2:$F$301)</f>
        <v/>
      </c>
    </row>
    <row r="7">
      <c r="A7" s="8" t="inlineStr">
        <is>
          <t>Saldo a receber</t>
        </is>
      </c>
      <c r="B7" s="3">
        <f>SUM('Cobranças'!$H$2:$H$301)</f>
        <v/>
      </c>
    </row>
    <row r="8">
      <c r="A8" s="8" t="inlineStr">
        <is>
          <t>Em atraso</t>
        </is>
      </c>
      <c r="B8" s="3">
        <f>SUMIFS('Cobranças'!$H$2:$H$301,'Cobranças'!$K$2:$K$301,"Vencido")</f>
        <v/>
      </c>
    </row>
    <row r="9">
      <c r="A9" s="8" t="inlineStr">
        <is>
          <t>Percentual em atraso</t>
        </is>
      </c>
      <c r="B9" s="9">
        <f>IF(B7=0,0,B8/B7)</f>
        <v/>
      </c>
    </row>
    <row r="10">
      <c r="A10" s="8" t="inlineStr">
        <is>
          <t>Clientes com atraso</t>
        </is>
      </c>
      <c r="B10" s="4">
        <f>COUNTIF(Clientes!$E$2:$E$201,"vencido")</f>
        <v/>
      </c>
    </row>
    <row r="12">
      <c r="A12" s="10" t="inlineStr">
        <is>
          <t>Faixa</t>
        </is>
      </c>
      <c r="B12" s="10" t="inlineStr">
        <is>
          <t>Saldo</t>
        </is>
      </c>
      <c r="C12" s="10" t="inlineStr">
        <is>
          <t>Cobranças</t>
        </is>
      </c>
    </row>
    <row r="13">
      <c r="A13" t="inlineStr">
        <is>
          <t>A vencer</t>
        </is>
      </c>
      <c r="B13" s="3">
        <f>SUMIFS('Cobranças'!$H$2:$H$301,'Cobranças'!$J$2:$J$301,A13)</f>
        <v/>
      </c>
      <c r="C13" s="4">
        <f>COUNTIFS('Cobranças'!$J$2:$J$301,A13)</f>
        <v/>
      </c>
      <c r="D13" s="11" t="inlineStr">
        <is>
          <t>Avisar antes do vencimento, sem cobrar.</t>
        </is>
      </c>
    </row>
    <row r="14">
      <c r="A14" t="inlineStr">
        <is>
          <t>1 a 30 dias</t>
        </is>
      </c>
      <c r="B14" s="3">
        <f>SUMIFS('Cobranças'!$H$2:$H$301,'Cobranças'!$J$2:$J$301,A14)</f>
        <v/>
      </c>
      <c r="C14" s="4">
        <f>COUNTIFS('Cobranças'!$J$2:$J$301,A14)</f>
        <v/>
      </c>
      <c r="D14" s="11" t="inlineStr">
        <is>
          <t>Lembrete curto no dia seguinte e na semana.</t>
        </is>
      </c>
    </row>
    <row r="15">
      <c r="A15" t="inlineStr">
        <is>
          <t>31 a 60 dias</t>
        </is>
      </c>
      <c r="B15" s="3">
        <f>SUMIFS('Cobranças'!$H$2:$H$301,'Cobranças'!$J$2:$J$301,A15)</f>
        <v/>
      </c>
      <c r="C15" s="4">
        <f>COUNTIFS('Cobranças'!$J$2:$J$301,A15)</f>
        <v/>
      </c>
      <c r="D15" s="11" t="inlineStr">
        <is>
          <t>Mensagem pessoal e proposta de data.</t>
        </is>
      </c>
    </row>
    <row r="16">
      <c r="A16" t="inlineStr">
        <is>
          <t>61 a 90 dias</t>
        </is>
      </c>
      <c r="B16" s="3">
        <f>SUMIFS('Cobranças'!$H$2:$H$301,'Cobranças'!$J$2:$J$301,A16)</f>
        <v/>
      </c>
      <c r="C16" s="4">
        <f>COUNTIFS('Cobranças'!$J$2:$J$301,A16)</f>
        <v/>
      </c>
      <c r="D16" s="11" t="inlineStr">
        <is>
          <t>Acordo de pagamento por escrito.</t>
        </is>
      </c>
    </row>
    <row r="17">
      <c r="A17" t="inlineStr">
        <is>
          <t>Mais de 90 dias</t>
        </is>
      </c>
      <c r="B17" s="3">
        <f>SUMIFS('Cobranças'!$H$2:$H$301,'Cobranças'!$J$2:$J$301,A17)</f>
        <v/>
      </c>
      <c r="C17" s="4">
        <f>COUNTIFS('Cobranças'!$J$2:$J$301,A17)</f>
        <v/>
      </c>
      <c r="D17" s="11" t="inlineStr">
        <is>
          <t>Decidir o próximo passo com calma.</t>
        </is>
      </c>
    </row>
    <row r="18">
      <c r="A18" s="8" t="inlineStr">
        <is>
          <t>Total</t>
        </is>
      </c>
      <c r="B18" s="12">
        <f>SUM(B13:B17)</f>
        <v/>
      </c>
      <c r="C18" s="13">
        <f>SUM(C13:C17)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60" customWidth="1" min="3" max="3"/>
  </cols>
  <sheetData>
    <row r="1">
      <c r="A1" s="8" t="inlineStr">
        <is>
          <t>Data de corte</t>
        </is>
      </c>
      <c r="B1" s="5">
        <f>TODAY()</f>
        <v/>
      </c>
      <c r="C1" s="11" t="inlineStr">
        <is>
          <t>Hoje, sozinha. Para revisar outra data, escreva-a aqui (ex.: 13/10/2026).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4" t="inlineStr">
        <is>
          <t>Como usar esta planilha</t>
        </is>
      </c>
    </row>
    <row r="3" ht="15" customHeight="1">
      <c r="A3" s="15" t="inlineStr">
        <is>
          <t>As abas e para que serve cada uma:</t>
        </is>
      </c>
    </row>
    <row r="4" ht="15" customHeight="1">
      <c r="A4" s="15" t="inlineStr">
        <is>
          <t xml:space="preserve">  Clientes: uma linha por pessoa ou empresa. O saldo e o status se calculam sozinhos a</t>
        </is>
      </c>
    </row>
    <row r="5" ht="15" customHeight="1">
      <c r="A5" s="15" t="inlineStr">
        <is>
          <t xml:space="preserve">  partir de Cobranças.</t>
        </is>
      </c>
    </row>
    <row r="6" ht="15" customHeight="1">
      <c r="A6" s="15" t="inlineStr">
        <is>
          <t xml:space="preserve">  Cobranças: uma linha por cobrança, não por cliente. Quem deve duas mensalidades leva</t>
        </is>
      </c>
    </row>
    <row r="7" ht="15" customHeight="1">
      <c r="A7" s="15" t="inlineStr">
        <is>
          <t xml:space="preserve">  duas linhas, porque cada uma tem o seu vencimento e os seus dias de atraso.</t>
        </is>
      </c>
    </row>
    <row r="8" ht="15" customHeight="1">
      <c r="A8" s="15" t="inlineStr">
        <is>
          <t xml:space="preserve">  Resumo: o total a receber, o que está em atraso e quanto cai em cada faixa.</t>
        </is>
      </c>
    </row>
    <row r="9" ht="15" customHeight="1">
      <c r="A9" s="15" t="inlineStr">
        <is>
          <t xml:space="preserve">  Ajustes: a data de corte. Por padrão é hoje.</t>
        </is>
      </c>
    </row>
    <row r="10" ht="15" customHeight="1">
      <c r="A10" s="15" t="inlineStr"/>
    </row>
    <row r="11" ht="15" customHeight="1">
      <c r="A11" s="15" t="inlineStr">
        <is>
          <t>Por que as colunas de Clientes estão em espanhol: nombre (nome), telefono (telefone),</t>
        </is>
      </c>
    </row>
    <row r="12" ht="15" customHeight="1">
      <c r="A12" s="15" t="inlineStr">
        <is>
          <t>email, saldo e estatus (activo, vencido ou baja) são os nomes que a Makatea lê ao</t>
        </is>
      </c>
    </row>
    <row r="13" ht="15" customHeight="1">
      <c r="A13" s="15" t="inlineStr">
        <is>
          <t>importar. Não as renomeie; as colunas a mais você pode chamar como quiser.</t>
        </is>
      </c>
    </row>
    <row r="14" ht="15" customHeight="1">
      <c r="A14" s="15" t="inlineStr"/>
    </row>
    <row r="15" ht="15" customHeight="1">
      <c r="A15" s="15" t="inlineStr">
        <is>
          <t>O telefone vai com DDI e DDD: +55 11 91234-5678. Sem o +55, o número pode ser lido</t>
        </is>
      </c>
    </row>
    <row r="16" ht="15" customHeight="1">
      <c r="A16" s="15" t="inlineStr">
        <is>
          <t>como de outro país e a mensagem não chega.</t>
        </is>
      </c>
    </row>
    <row r="17" ht="15" customHeight="1">
      <c r="A17" s="15" t="inlineStr"/>
    </row>
    <row r="18" ht="15" customHeight="1">
      <c r="A18" s="15" t="inlineStr">
        <is>
          <t>Para levar à Makatea: abra a aba Clientes, Arquivo, Salvar como, CSV. Exporta-se a aba</t>
        </is>
      </c>
    </row>
    <row r="19" ht="15" customHeight="1">
      <c r="A19" s="15" t="inlineStr">
        <is>
          <t>que estiver aberta. Na Makatea, entre em Contatos, Importar, e solte o CSV.</t>
        </is>
      </c>
    </row>
    <row r="20" ht="15" customHeight="1">
      <c r="A20" s="15" t="inlineStr"/>
    </row>
    <row r="21" ht="15" customHeight="1">
      <c r="A21" s="15" t="inlineStr">
        <is>
          <t>O que esta planilha não faz, por desenho: mandar o lembrete pelo WhatsApp, registrar se</t>
        </is>
      </c>
    </row>
    <row r="22" ht="15" customHeight="1">
      <c r="A22" s="15" t="inlineStr">
        <is>
          <t>a mensagem chegou e saber se o cliente já pagou. Isso pede um sistema. O teste são 14</t>
        </is>
      </c>
    </row>
    <row r="23" ht="15" customHeight="1">
      <c r="A23" s="15" t="inlineStr">
        <is>
          <t>dias e não pede cartão.</t>
        </is>
      </c>
    </row>
    <row r="25">
      <c r="A25" s="11" t="inlineStr">
        <is>
          <t>A Makatea lembra, registra e comunica. Não movimenta dinheiro.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2026-10-14T00:27:43Z</dcterms:created>
  <dcterms:modified xmlns:dcterms="http://purl.org/dc/terms/" xmlns:xsi="http://www.w3.org/2001/XMLSchema-instance" xsi:type="dcterms:W3CDTF">2026-10-14T00:27:43Z</dcterms:modified>
</cp:coreProperties>
</file>