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Ejercid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0"/>
    </font>
    <font>
      <b val="1"/>
    </font>
    <font>
      <b val="1"/>
      <color rgb="000F8B83"/>
    </font>
    <font>
      <i val="1"/>
      <color rgb="006B7A79"/>
      <sz val="9"/>
    </font>
    <font>
      <b val="1"/>
      <color rgb="001A2B2A"/>
      <sz val="13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4" fillId="2" borderId="0" applyAlignment="1" pivotButton="0" quotePrefix="0" xfId="0">
      <alignment vertical="center"/>
    </xf>
    <xf numFmtId="4" fontId="0" fillId="2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4" fontId="6" fillId="0" borderId="0" pivotButton="0" quotePrefix="0" xfId="0"/>
    <xf numFmtId="4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  <col width="15" customWidth="1" min="5" max="5"/>
    <col width="12" customWidth="1" min="6" max="6"/>
    <col width="34" customWidth="1" min="7" max="7"/>
  </cols>
  <sheetData>
    <row r="1">
      <c r="A1" s="1" t="inlineStr">
        <is>
          <t>Presupuesto anual de mantenimiento del condominio</t>
        </is>
      </c>
    </row>
    <row r="2">
      <c r="A2" s="2" t="inlineStr">
        <is>
          <t>Para aprobar en asamblea. Cambia las celdas grises; los totales y la variación salen solos.</t>
        </is>
      </c>
    </row>
    <row r="4">
      <c r="A4" s="3" t="inlineStr">
        <is>
          <t>Condominio</t>
        </is>
      </c>
      <c r="B4" s="4" t="inlineStr">
        <is>
          <t>Residencial Los Fresnos</t>
        </is>
      </c>
    </row>
    <row r="5">
      <c r="A5" s="3" t="inlineStr">
        <is>
          <t>Año que se presupuesta</t>
        </is>
      </c>
      <c r="B5" s="5" t="n">
        <v>2027</v>
      </c>
    </row>
    <row r="6">
      <c r="A6" s="3" t="inlineStr">
        <is>
          <t>Número de unidades</t>
        </is>
      </c>
      <c r="B6" s="5" t="n">
        <v>40</v>
      </c>
    </row>
    <row r="7">
      <c r="A7" s="3" t="inlineStr">
        <is>
          <t>Fondo de reserva (% sobre el gasto)</t>
        </is>
      </c>
      <c r="B7" s="6" t="n">
        <v>10</v>
      </c>
    </row>
    <row r="9">
      <c r="A9" s="7" t="inlineStr">
        <is>
          <t>Rubro</t>
        </is>
      </c>
      <c r="B9" s="7" t="inlineStr">
        <is>
          <t>Mensual presupuestado</t>
        </is>
      </c>
      <c r="C9" s="7" t="inlineStr">
        <is>
          <t>Anual presupuestado</t>
        </is>
      </c>
      <c r="D9" s="7" t="inlineStr">
        <is>
          <t>Ejercido año anterior</t>
        </is>
      </c>
      <c r="E9" s="7" t="inlineStr">
        <is>
          <t>Diferencia anual</t>
        </is>
      </c>
      <c r="F9" s="7" t="inlineStr">
        <is>
          <t>Variación</t>
        </is>
      </c>
      <c r="G9" s="7" t="inlineStr">
        <is>
          <t>Notas para la asamblea</t>
        </is>
      </c>
    </row>
    <row r="10">
      <c r="A10" s="4" t="inlineStr">
        <is>
          <t>Vigilancia</t>
        </is>
      </c>
      <c r="B10" s="8" t="n">
        <v>18000</v>
      </c>
      <c r="C10" s="9">
        <f>IF(B10="","",B10*12)</f>
        <v/>
      </c>
      <c r="D10" s="8" t="n">
        <v>206400</v>
      </c>
      <c r="E10" s="9">
        <f>IF(OR(C10="",D10=""),"",C10-D10)</f>
        <v/>
      </c>
      <c r="F10" s="10">
        <f>IF(OR(C10="",N(D10)=0),"",C10/D10-1)</f>
        <v/>
      </c>
      <c r="G10" s="4" t="n"/>
    </row>
    <row r="11">
      <c r="A11" s="4" t="inlineStr">
        <is>
          <t>Limpieza</t>
        </is>
      </c>
      <c r="B11" s="8" t="n">
        <v>9000</v>
      </c>
      <c r="C11" s="9">
        <f>IF(B11="","",B11*12)</f>
        <v/>
      </c>
      <c r="D11" s="8" t="n">
        <v>103200</v>
      </c>
      <c r="E11" s="9">
        <f>IF(OR(C11="",D11=""),"",C11-D11)</f>
        <v/>
      </c>
      <c r="F11" s="10">
        <f>IF(OR(C11="",N(D11)=0),"",C11/D11-1)</f>
        <v/>
      </c>
      <c r="G11" s="4" t="n"/>
    </row>
    <row r="12">
      <c r="A12" s="4" t="inlineStr">
        <is>
          <t>Jardinería</t>
        </is>
      </c>
      <c r="B12" s="8" t="n">
        <v>3500</v>
      </c>
      <c r="C12" s="9">
        <f>IF(B12="","",B12*12)</f>
        <v/>
      </c>
      <c r="D12" s="8" t="n">
        <v>42000</v>
      </c>
      <c r="E12" s="9">
        <f>IF(OR(C12="",D12=""),"",C12-D12)</f>
        <v/>
      </c>
      <c r="F12" s="10">
        <f>IF(OR(C12="",N(D12)=0),"",C12/D12-1)</f>
        <v/>
      </c>
      <c r="G12" s="4" t="n"/>
    </row>
    <row r="13">
      <c r="A13" s="4" t="inlineStr">
        <is>
          <t>Luz de áreas comunes</t>
        </is>
      </c>
      <c r="B13" s="8" t="n">
        <v>4400</v>
      </c>
      <c r="C13" s="9">
        <f>IF(B13="","",B13*12)</f>
        <v/>
      </c>
      <c r="D13" s="8" t="n">
        <v>49200</v>
      </c>
      <c r="E13" s="9">
        <f>IF(OR(C13="",D13=""),"",C13-D13)</f>
        <v/>
      </c>
      <c r="F13" s="10">
        <f>IF(OR(C13="",N(D13)=0),"",C13/D13-1)</f>
        <v/>
      </c>
      <c r="G13" s="4" t="n"/>
    </row>
    <row r="14">
      <c r="A14" s="4" t="inlineStr">
        <is>
          <t>Agua de áreas comunes</t>
        </is>
      </c>
      <c r="B14" s="8" t="n">
        <v>1650</v>
      </c>
      <c r="C14" s="9">
        <f>IF(B14="","",B14*12)</f>
        <v/>
      </c>
      <c r="D14" s="8" t="n">
        <v>18000</v>
      </c>
      <c r="E14" s="9">
        <f>IF(OR(C14="",D14=""),"",C14-D14)</f>
        <v/>
      </c>
      <c r="F14" s="10">
        <f>IF(OR(C14="",N(D14)=0),"",C14/D14-1)</f>
        <v/>
      </c>
      <c r="G14" s="4" t="n"/>
    </row>
    <row r="15">
      <c r="A15" s="4" t="inlineStr">
        <is>
          <t>Mantenimiento de elevador</t>
        </is>
      </c>
      <c r="B15" s="8" t="n">
        <v>3800</v>
      </c>
      <c r="C15" s="9">
        <f>IF(B15="","",B15*12)</f>
        <v/>
      </c>
      <c r="D15" s="8" t="n">
        <v>43200</v>
      </c>
      <c r="E15" s="9">
        <f>IF(OR(C15="",D15=""),"",C15-D15)</f>
        <v/>
      </c>
      <c r="F15" s="10">
        <f>IF(OR(C15="",N(D15)=0),"",C15/D15-1)</f>
        <v/>
      </c>
      <c r="G15" s="4" t="n"/>
    </row>
    <row r="16">
      <c r="A16" s="4" t="inlineStr">
        <is>
          <t>Mantenimiento de bombas y cisterna</t>
        </is>
      </c>
      <c r="B16" s="8" t="n">
        <v>900</v>
      </c>
      <c r="C16" s="9">
        <f>IF(B16="","",B16*12)</f>
        <v/>
      </c>
      <c r="D16" s="8" t="n">
        <v>10200</v>
      </c>
      <c r="E16" s="9">
        <f>IF(OR(C16="",D16=""),"",C16-D16)</f>
        <v/>
      </c>
      <c r="F16" s="10">
        <f>IF(OR(C16="",N(D16)=0),"",C16/D16-1)</f>
        <v/>
      </c>
      <c r="G16" s="4" t="n"/>
    </row>
    <row r="17">
      <c r="A17" s="4" t="inlineStr">
        <is>
          <t>Administración</t>
        </is>
      </c>
      <c r="B17" s="8" t="n">
        <v>6500</v>
      </c>
      <c r="C17" s="9">
        <f>IF(B17="","",B17*12)</f>
        <v/>
      </c>
      <c r="D17" s="8" t="n">
        <v>72000</v>
      </c>
      <c r="E17" s="9">
        <f>IF(OR(C17="",D17=""),"",C17-D17)</f>
        <v/>
      </c>
      <c r="F17" s="10">
        <f>IF(OR(C17="",N(D17)=0),"",C17/D17-1)</f>
        <v/>
      </c>
      <c r="G17" s="4" t="n"/>
    </row>
    <row r="18">
      <c r="A18" s="4" t="inlineStr">
        <is>
          <t>Seguro del inmueble</t>
        </is>
      </c>
      <c r="B18" s="8" t="n">
        <v>1100</v>
      </c>
      <c r="C18" s="9">
        <f>IF(B18="","",B18*12)</f>
        <v/>
      </c>
      <c r="D18" s="8" t="n">
        <v>12000</v>
      </c>
      <c r="E18" s="9">
        <f>IF(OR(C18="",D18=""),"",C18-D18)</f>
        <v/>
      </c>
      <c r="F18" s="10">
        <f>IF(OR(C18="",N(D18)=0),"",C18/D18-1)</f>
        <v/>
      </c>
      <c r="G18" s="4" t="n"/>
    </row>
    <row r="19">
      <c r="A19" s="4" t="inlineStr">
        <is>
          <t>Comisiones bancarias y sistema</t>
        </is>
      </c>
      <c r="B19" s="8" t="n">
        <v>450</v>
      </c>
      <c r="C19" s="9">
        <f>IF(B19="","",B19*12)</f>
        <v/>
      </c>
      <c r="D19" s="8" t="n">
        <v>4800</v>
      </c>
      <c r="E19" s="9">
        <f>IF(OR(C19="",D19=""),"",C19-D19)</f>
        <v/>
      </c>
      <c r="F19" s="10">
        <f>IF(OR(C19="",N(D19)=0),"",C19/D19-1)</f>
        <v/>
      </c>
      <c r="G19" s="4" t="n"/>
    </row>
    <row r="20">
      <c r="A20" s="4" t="inlineStr">
        <is>
          <t>Imprevistos</t>
        </is>
      </c>
      <c r="B20" s="8" t="n">
        <v>1500</v>
      </c>
      <c r="C20" s="9">
        <f>IF(B20="","",B20*12)</f>
        <v/>
      </c>
      <c r="D20" s="8" t="n">
        <v>18000</v>
      </c>
      <c r="E20" s="9">
        <f>IF(OR(C20="",D20=""),"",C20-D20)</f>
        <v/>
      </c>
      <c r="F20" s="10">
        <f>IF(OR(C20="",N(D20)=0),"",C20/D20-1)</f>
        <v/>
      </c>
      <c r="G20" s="4" t="n"/>
    </row>
    <row r="21">
      <c r="A21" s="4" t="n"/>
      <c r="B21" s="8" t="n"/>
      <c r="C21" s="9">
        <f>IF(B21="","",B21*12)</f>
        <v/>
      </c>
      <c r="D21" s="8" t="n"/>
      <c r="E21" s="9">
        <f>IF(OR(C21="",D21=""),"",C21-D21)</f>
        <v/>
      </c>
      <c r="F21" s="10">
        <f>IF(OR(C21="",N(D21)=0),"",C21/D21-1)</f>
        <v/>
      </c>
      <c r="G21" s="4" t="n"/>
    </row>
    <row r="22">
      <c r="A22" s="4" t="n"/>
      <c r="B22" s="8" t="n"/>
      <c r="C22" s="9">
        <f>IF(B22="","",B22*12)</f>
        <v/>
      </c>
      <c r="D22" s="8" t="n"/>
      <c r="E22" s="9">
        <f>IF(OR(C22="",D22=""),"",C22-D22)</f>
        <v/>
      </c>
      <c r="F22" s="10">
        <f>IF(OR(C22="",N(D22)=0),"",C22/D22-1)</f>
        <v/>
      </c>
      <c r="G22" s="4" t="n"/>
    </row>
    <row r="23">
      <c r="A23" s="4" t="n"/>
      <c r="B23" s="8" t="n"/>
      <c r="C23" s="9">
        <f>IF(B23="","",B23*12)</f>
        <v/>
      </c>
      <c r="D23" s="8" t="n"/>
      <c r="E23" s="9">
        <f>IF(OR(C23="",D23=""),"",C23-D23)</f>
        <v/>
      </c>
      <c r="F23" s="10">
        <f>IF(OR(C23="",N(D23)=0),"",C23/D23-1)</f>
        <v/>
      </c>
      <c r="G23" s="4" t="n"/>
    </row>
    <row r="24">
      <c r="A24" s="4" t="n"/>
      <c r="B24" s="8" t="n"/>
      <c r="C24" s="9">
        <f>IF(B24="","",B24*12)</f>
        <v/>
      </c>
      <c r="D24" s="8" t="n"/>
      <c r="E24" s="9">
        <f>IF(OR(C24="",D24=""),"",C24-D24)</f>
        <v/>
      </c>
      <c r="F24" s="10">
        <f>IF(OR(C24="",N(D24)=0),"",C24/D24-1)</f>
        <v/>
      </c>
      <c r="G24" s="4" t="n"/>
    </row>
    <row r="25">
      <c r="A25" s="4" t="n"/>
      <c r="B25" s="8" t="n"/>
      <c r="C25" s="9">
        <f>IF(B25="","",B25*12)</f>
        <v/>
      </c>
      <c r="D25" s="8" t="n"/>
      <c r="E25" s="9">
        <f>IF(OR(C25="",D25=""),"",C25-D25)</f>
        <v/>
      </c>
      <c r="F25" s="10">
        <f>IF(OR(C25="",N(D25)=0),"",C25/D25-1)</f>
        <v/>
      </c>
      <c r="G25" s="4" t="n"/>
    </row>
    <row r="26">
      <c r="A26" s="4" t="n"/>
      <c r="B26" s="8" t="n"/>
      <c r="C26" s="9">
        <f>IF(B26="","",B26*12)</f>
        <v/>
      </c>
      <c r="D26" s="8" t="n"/>
      <c r="E26" s="9">
        <f>IF(OR(C26="",D26=""),"",C26-D26)</f>
        <v/>
      </c>
      <c r="F26" s="10">
        <f>IF(OR(C26="",N(D26)=0),"",C26/D26-1)</f>
        <v/>
      </c>
      <c r="G26" s="4" t="n"/>
    </row>
    <row r="27">
      <c r="A27" s="4" t="n"/>
      <c r="B27" s="8" t="n"/>
      <c r="C27" s="9">
        <f>IF(B27="","",B27*12)</f>
        <v/>
      </c>
      <c r="D27" s="8" t="n"/>
      <c r="E27" s="9">
        <f>IF(OR(C27="",D27=""),"",C27-D27)</f>
        <v/>
      </c>
      <c r="F27" s="10">
        <f>IF(OR(C27="",N(D27)=0),"",C27/D27-1)</f>
        <v/>
      </c>
      <c r="G27" s="4" t="n"/>
    </row>
    <row r="28">
      <c r="A28" s="4" t="n"/>
      <c r="B28" s="8" t="n"/>
      <c r="C28" s="9">
        <f>IF(B28="","",B28*12)</f>
        <v/>
      </c>
      <c r="D28" s="8" t="n"/>
      <c r="E28" s="9">
        <f>IF(OR(C28="",D28=""),"",C28-D28)</f>
        <v/>
      </c>
      <c r="F28" s="10">
        <f>IF(OR(C28="",N(D28)=0),"",C28/D28-1)</f>
        <v/>
      </c>
      <c r="G28" s="4" t="n"/>
    </row>
    <row r="29">
      <c r="A29" s="4" t="n"/>
      <c r="B29" s="8" t="n"/>
      <c r="C29" s="9">
        <f>IF(B29="","",B29*12)</f>
        <v/>
      </c>
      <c r="D29" s="8" t="n"/>
      <c r="E29" s="9">
        <f>IF(OR(C29="",D29=""),"",C29-D29)</f>
        <v/>
      </c>
      <c r="F29" s="10">
        <f>IF(OR(C29="",N(D29)=0),"",C29/D29-1)</f>
        <v/>
      </c>
      <c r="G29" s="4" t="n"/>
    </row>
    <row r="31">
      <c r="A31" s="11" t="inlineStr">
        <is>
          <t>Gasto anual</t>
        </is>
      </c>
      <c r="C31" s="12">
        <f>SUM(C10:C29)</f>
        <v/>
      </c>
      <c r="D31" s="13">
        <f>SUM(D10:D29)</f>
        <v/>
      </c>
    </row>
    <row r="32">
      <c r="A32" s="11" t="inlineStr">
        <is>
          <t>Fondo de reserva</t>
        </is>
      </c>
      <c r="C32" s="12">
        <f>ROUND(C31*$B$7/100,2)</f>
        <v/>
      </c>
    </row>
    <row r="33">
      <c r="A33" s="11" t="inlineStr">
        <is>
          <t>Total que se cubre con cuotas</t>
        </is>
      </c>
      <c r="C33" s="12">
        <f>C31+C32</f>
        <v/>
      </c>
    </row>
    <row r="34">
      <c r="A34" s="11" t="inlineStr">
        <is>
          <t>Cuota mensual promedio por unidad</t>
        </is>
      </c>
      <c r="C34" s="12">
        <f>IF(N($B$6)=0,"",ROUND(C33/12/$B$6,2))</f>
        <v/>
      </c>
    </row>
    <row r="36">
      <c r="A36" s="14" t="inlineStr">
        <is>
          <t>La cuota de cada unidad no es el promedio: se reparte por indiviso. Eso lo hace la hoja de cálculo de la cuota de mantenimiento.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Lo ejercido mes por mes</t>
        </is>
      </c>
    </row>
    <row r="2">
      <c r="A2" s="2" t="inlineStr">
        <is>
          <t>Anota lo que se pagó de verdad en cada rubro, con su factura. Se compara solo contra el presupuesto.</t>
        </is>
      </c>
    </row>
    <row r="3">
      <c r="A3" s="3" t="inlineStr">
        <is>
          <t>Meses que ya corrieron</t>
        </is>
      </c>
      <c r="B3" s="5" t="n">
        <v>9</v>
      </c>
    </row>
    <row r="4">
      <c r="A4" s="7" t="inlineStr">
        <is>
          <t>Rubro</t>
        </is>
      </c>
      <c r="B4" s="7" t="inlineStr">
        <is>
          <t>ene</t>
        </is>
      </c>
      <c r="C4" s="7" t="inlineStr">
        <is>
          <t>feb</t>
        </is>
      </c>
      <c r="D4" s="7" t="inlineStr">
        <is>
          <t>mar</t>
        </is>
      </c>
      <c r="E4" s="7" t="inlineStr">
        <is>
          <t>abr</t>
        </is>
      </c>
      <c r="F4" s="7" t="inlineStr">
        <is>
          <t>may</t>
        </is>
      </c>
      <c r="G4" s="7" t="inlineStr">
        <is>
          <t>jun</t>
        </is>
      </c>
      <c r="H4" s="7" t="inlineStr">
        <is>
          <t>jul</t>
        </is>
      </c>
      <c r="I4" s="7" t="inlineStr">
        <is>
          <t>ago</t>
        </is>
      </c>
      <c r="J4" s="7" t="inlineStr">
        <is>
          <t>sep</t>
        </is>
      </c>
      <c r="K4" s="7" t="inlineStr">
        <is>
          <t>oct</t>
        </is>
      </c>
      <c r="L4" s="7" t="inlineStr">
        <is>
          <t>nov</t>
        </is>
      </c>
      <c r="M4" s="7" t="inlineStr">
        <is>
          <t>dic</t>
        </is>
      </c>
      <c r="N4" s="7" t="inlineStr">
        <is>
          <t>Ejercido en el año</t>
        </is>
      </c>
      <c r="O4" s="7" t="inlineStr">
        <is>
          <t>Presupuestado a la fecha</t>
        </is>
      </c>
      <c r="P4" s="7" t="inlineStr">
        <is>
          <t>Diferencia</t>
        </is>
      </c>
    </row>
    <row r="5">
      <c r="A5">
        <f>IF(Presupuesto!A10="","",Presupuesto!A10)</f>
        <v/>
      </c>
      <c r="B5" s="8" t="n">
        <v>18000</v>
      </c>
      <c r="C5" s="8" t="n">
        <v>17640</v>
      </c>
      <c r="D5" s="8" t="n">
        <v>18360</v>
      </c>
      <c r="E5" s="8" t="n">
        <v>18000</v>
      </c>
      <c r="F5" s="8" t="n">
        <v>18900</v>
      </c>
      <c r="G5" s="8" t="n">
        <v>18000</v>
      </c>
      <c r="H5" s="8" t="n">
        <v>17460</v>
      </c>
      <c r="I5" s="8" t="n">
        <v>18000</v>
      </c>
      <c r="J5" s="8" t="n">
        <v>18180</v>
      </c>
      <c r="K5" s="8" t="n"/>
      <c r="L5" s="8" t="n"/>
      <c r="M5" s="8" t="n"/>
      <c r="N5" s="9">
        <f>IF(A5="","",SUM(B5:M5))</f>
        <v/>
      </c>
      <c r="O5" s="9">
        <f>IF(A5="","",N(Presupuesto!B10)*$B$3)</f>
        <v/>
      </c>
      <c r="P5" s="9">
        <f>IF(A5="","",N(O5)-N(N5))</f>
        <v/>
      </c>
    </row>
    <row r="6">
      <c r="A6">
        <f>IF(Presupuesto!A11="","",Presupuesto!A11)</f>
        <v/>
      </c>
      <c r="B6" s="8" t="n">
        <v>9000</v>
      </c>
      <c r="C6" s="8" t="n">
        <v>8820</v>
      </c>
      <c r="D6" s="8" t="n">
        <v>9180</v>
      </c>
      <c r="E6" s="8" t="n">
        <v>9000</v>
      </c>
      <c r="F6" s="8" t="n">
        <v>9450</v>
      </c>
      <c r="G6" s="8" t="n">
        <v>9000</v>
      </c>
      <c r="H6" s="8" t="n">
        <v>8730</v>
      </c>
      <c r="I6" s="8" t="n">
        <v>9000</v>
      </c>
      <c r="J6" s="8" t="n">
        <v>9090</v>
      </c>
      <c r="K6" s="8" t="n"/>
      <c r="L6" s="8" t="n"/>
      <c r="M6" s="8" t="n"/>
      <c r="N6" s="9">
        <f>IF(A6="","",SUM(B6:M6))</f>
        <v/>
      </c>
      <c r="O6" s="9">
        <f>IF(A6="","",N(Presupuesto!B11)*$B$3)</f>
        <v/>
      </c>
      <c r="P6" s="9">
        <f>IF(A6="","",N(O6)-N(N6))</f>
        <v/>
      </c>
    </row>
    <row r="7">
      <c r="A7">
        <f>IF(Presupuesto!A12="","",Presupuesto!A12)</f>
        <v/>
      </c>
      <c r="B7" s="8" t="n">
        <v>3500</v>
      </c>
      <c r="C7" s="8" t="n">
        <v>3430</v>
      </c>
      <c r="D7" s="8" t="n">
        <v>3570</v>
      </c>
      <c r="E7" s="8" t="n">
        <v>3500</v>
      </c>
      <c r="F7" s="8" t="n">
        <v>3675</v>
      </c>
      <c r="G7" s="8" t="n">
        <v>3500</v>
      </c>
      <c r="H7" s="8" t="n">
        <v>3395</v>
      </c>
      <c r="I7" s="8" t="n">
        <v>3500</v>
      </c>
      <c r="J7" s="8" t="n">
        <v>3535</v>
      </c>
      <c r="K7" s="8" t="n"/>
      <c r="L7" s="8" t="n"/>
      <c r="M7" s="8" t="n"/>
      <c r="N7" s="9">
        <f>IF(A7="","",SUM(B7:M7))</f>
        <v/>
      </c>
      <c r="O7" s="9">
        <f>IF(A7="","",N(Presupuesto!B12)*$B$3)</f>
        <v/>
      </c>
      <c r="P7" s="9">
        <f>IF(A7="","",N(O7)-N(N7))</f>
        <v/>
      </c>
    </row>
    <row r="8">
      <c r="A8">
        <f>IF(Presupuesto!A13="","",Presupuesto!A13)</f>
        <v/>
      </c>
      <c r="B8" s="8" t="n">
        <v>4380</v>
      </c>
      <c r="C8" s="8" t="n">
        <v>4210</v>
      </c>
      <c r="D8" s="8" t="n">
        <v>4500</v>
      </c>
      <c r="E8" s="8" t="n">
        <v>4620</v>
      </c>
      <c r="F8" s="8" t="n">
        <v>4950</v>
      </c>
      <c r="G8" s="8" t="n">
        <v>5100</v>
      </c>
      <c r="H8" s="8" t="n">
        <v>4700</v>
      </c>
      <c r="I8" s="8" t="n">
        <v>4400</v>
      </c>
      <c r="J8" s="8" t="n">
        <v>4380</v>
      </c>
      <c r="K8" s="8" t="n"/>
      <c r="L8" s="8" t="n"/>
      <c r="M8" s="8" t="n"/>
      <c r="N8" s="9">
        <f>IF(A8="","",SUM(B8:M8))</f>
        <v/>
      </c>
      <c r="O8" s="9">
        <f>IF(A8="","",N(Presupuesto!B13)*$B$3)</f>
        <v/>
      </c>
      <c r="P8" s="9">
        <f>IF(A8="","",N(O8)-N(N8))</f>
        <v/>
      </c>
    </row>
    <row r="9">
      <c r="A9">
        <f>IF(Presupuesto!A14="","",Presupuesto!A14)</f>
        <v/>
      </c>
      <c r="B9" s="8" t="n">
        <v>1650</v>
      </c>
      <c r="C9" s="8" t="n">
        <v>1617</v>
      </c>
      <c r="D9" s="8" t="n">
        <v>1683</v>
      </c>
      <c r="E9" s="8" t="n">
        <v>1650</v>
      </c>
      <c r="F9" s="8" t="n">
        <v>1732</v>
      </c>
      <c r="G9" s="8" t="n">
        <v>1650</v>
      </c>
      <c r="H9" s="8" t="n">
        <v>1600</v>
      </c>
      <c r="I9" s="8" t="n">
        <v>1650</v>
      </c>
      <c r="J9" s="8" t="n">
        <v>1666</v>
      </c>
      <c r="K9" s="8" t="n"/>
      <c r="L9" s="8" t="n"/>
      <c r="M9" s="8" t="n"/>
      <c r="N9" s="9">
        <f>IF(A9="","",SUM(B9:M9))</f>
        <v/>
      </c>
      <c r="O9" s="9">
        <f>IF(A9="","",N(Presupuesto!B14)*$B$3)</f>
        <v/>
      </c>
      <c r="P9" s="9">
        <f>IF(A9="","",N(O9)-N(N9))</f>
        <v/>
      </c>
    </row>
    <row r="10">
      <c r="A10">
        <f>IF(Presupuesto!A15="","",Presupuesto!A15)</f>
        <v/>
      </c>
      <c r="B10" s="8" t="n">
        <v>3800</v>
      </c>
      <c r="C10" s="8" t="n">
        <v>3724</v>
      </c>
      <c r="D10" s="8" t="n">
        <v>3876</v>
      </c>
      <c r="E10" s="8" t="n">
        <v>3800</v>
      </c>
      <c r="F10" s="8" t="n">
        <v>3990</v>
      </c>
      <c r="G10" s="8" t="n">
        <v>9800</v>
      </c>
      <c r="H10" s="8" t="n">
        <v>3686</v>
      </c>
      <c r="I10" s="8" t="n">
        <v>3800</v>
      </c>
      <c r="J10" s="8" t="n">
        <v>3838</v>
      </c>
      <c r="K10" s="8" t="n"/>
      <c r="L10" s="8" t="n"/>
      <c r="M10" s="8" t="n"/>
      <c r="N10" s="9">
        <f>IF(A10="","",SUM(B10:M10))</f>
        <v/>
      </c>
      <c r="O10" s="9">
        <f>IF(A10="","",N(Presupuesto!B15)*$B$3)</f>
        <v/>
      </c>
      <c r="P10" s="9">
        <f>IF(A10="","",N(O10)-N(N10))</f>
        <v/>
      </c>
    </row>
    <row r="11">
      <c r="A11">
        <f>IF(Presupuesto!A16="","",Presupuesto!A16)</f>
        <v/>
      </c>
      <c r="B11" s="8" t="n">
        <v>900</v>
      </c>
      <c r="C11" s="8" t="n">
        <v>882</v>
      </c>
      <c r="D11" s="8" t="n">
        <v>918</v>
      </c>
      <c r="E11" s="8" t="n">
        <v>900</v>
      </c>
      <c r="F11" s="8" t="n">
        <v>945</v>
      </c>
      <c r="G11" s="8" t="n">
        <v>900</v>
      </c>
      <c r="H11" s="8" t="n">
        <v>873</v>
      </c>
      <c r="I11" s="8" t="n">
        <v>900</v>
      </c>
      <c r="J11" s="8" t="n">
        <v>909</v>
      </c>
      <c r="K11" s="8" t="n"/>
      <c r="L11" s="8" t="n"/>
      <c r="M11" s="8" t="n"/>
      <c r="N11" s="9">
        <f>IF(A11="","",SUM(B11:M11))</f>
        <v/>
      </c>
      <c r="O11" s="9">
        <f>IF(A11="","",N(Presupuesto!B16)*$B$3)</f>
        <v/>
      </c>
      <c r="P11" s="9">
        <f>IF(A11="","",N(O11)-N(N11))</f>
        <v/>
      </c>
    </row>
    <row r="12">
      <c r="A12">
        <f>IF(Presupuesto!A17="","",Presupuesto!A17)</f>
        <v/>
      </c>
      <c r="B12" s="8" t="n">
        <v>6500</v>
      </c>
      <c r="C12" s="8" t="n">
        <v>6370</v>
      </c>
      <c r="D12" s="8" t="n">
        <v>6630</v>
      </c>
      <c r="E12" s="8" t="n">
        <v>6500</v>
      </c>
      <c r="F12" s="8" t="n">
        <v>6825</v>
      </c>
      <c r="G12" s="8" t="n">
        <v>6500</v>
      </c>
      <c r="H12" s="8" t="n">
        <v>6305</v>
      </c>
      <c r="I12" s="8" t="n">
        <v>6500</v>
      </c>
      <c r="J12" s="8" t="n">
        <v>6565</v>
      </c>
      <c r="K12" s="8" t="n"/>
      <c r="L12" s="8" t="n"/>
      <c r="M12" s="8" t="n"/>
      <c r="N12" s="9">
        <f>IF(A12="","",SUM(B12:M12))</f>
        <v/>
      </c>
      <c r="O12" s="9">
        <f>IF(A12="","",N(Presupuesto!B17)*$B$3)</f>
        <v/>
      </c>
      <c r="P12" s="9">
        <f>IF(A12="","",N(O12)-N(N12))</f>
        <v/>
      </c>
    </row>
    <row r="13">
      <c r="A13">
        <f>IF(Presupuesto!A18="","",Presupuesto!A18)</f>
        <v/>
      </c>
      <c r="B13" s="8" t="n">
        <v>1100</v>
      </c>
      <c r="C13" s="8" t="n">
        <v>1078</v>
      </c>
      <c r="D13" s="8" t="n">
        <v>1122</v>
      </c>
      <c r="E13" s="8" t="n">
        <v>1100</v>
      </c>
      <c r="F13" s="8" t="n">
        <v>1155</v>
      </c>
      <c r="G13" s="8" t="n">
        <v>1100</v>
      </c>
      <c r="H13" s="8" t="n">
        <v>1067</v>
      </c>
      <c r="I13" s="8" t="n">
        <v>1100</v>
      </c>
      <c r="J13" s="8" t="n">
        <v>1111</v>
      </c>
      <c r="K13" s="8" t="n"/>
      <c r="L13" s="8" t="n"/>
      <c r="M13" s="8" t="n"/>
      <c r="N13" s="9">
        <f>IF(A13="","",SUM(B13:M13))</f>
        <v/>
      </c>
      <c r="O13" s="9">
        <f>IF(A13="","",N(Presupuesto!B18)*$B$3)</f>
        <v/>
      </c>
      <c r="P13" s="9">
        <f>IF(A13="","",N(O13)-N(N13))</f>
        <v/>
      </c>
    </row>
    <row r="14">
      <c r="A14">
        <f>IF(Presupuesto!A19="","",Presupuesto!A19)</f>
        <v/>
      </c>
      <c r="B14" s="8" t="n">
        <v>450</v>
      </c>
      <c r="C14" s="8" t="n">
        <v>441</v>
      </c>
      <c r="D14" s="8" t="n">
        <v>459</v>
      </c>
      <c r="E14" s="8" t="n">
        <v>450</v>
      </c>
      <c r="F14" s="8" t="n">
        <v>472</v>
      </c>
      <c r="G14" s="8" t="n">
        <v>450</v>
      </c>
      <c r="H14" s="8" t="n">
        <v>436</v>
      </c>
      <c r="I14" s="8" t="n">
        <v>450</v>
      </c>
      <c r="J14" s="8" t="n">
        <v>454</v>
      </c>
      <c r="K14" s="8" t="n"/>
      <c r="L14" s="8" t="n"/>
      <c r="M14" s="8" t="n"/>
      <c r="N14" s="9">
        <f>IF(A14="","",SUM(B14:M14))</f>
        <v/>
      </c>
      <c r="O14" s="9">
        <f>IF(A14="","",N(Presupuesto!B19)*$B$3)</f>
        <v/>
      </c>
      <c r="P14" s="9">
        <f>IF(A14="","",N(O14)-N(N14))</f>
        <v/>
      </c>
    </row>
    <row r="15">
      <c r="A15">
        <f>IF(Presupuesto!A20="","",Presupuesto!A20)</f>
        <v/>
      </c>
      <c r="B15" s="8" t="n">
        <v>1500</v>
      </c>
      <c r="C15" s="8" t="n">
        <v>1470</v>
      </c>
      <c r="D15" s="8" t="n">
        <v>1530</v>
      </c>
      <c r="E15" s="8" t="n">
        <v>1500</v>
      </c>
      <c r="F15" s="8" t="n">
        <v>1575</v>
      </c>
      <c r="G15" s="8" t="n">
        <v>1500</v>
      </c>
      <c r="H15" s="8" t="n">
        <v>1455</v>
      </c>
      <c r="I15" s="8" t="n">
        <v>1500</v>
      </c>
      <c r="J15" s="8" t="n">
        <v>1515</v>
      </c>
      <c r="K15" s="8" t="n"/>
      <c r="L15" s="8" t="n"/>
      <c r="M15" s="8" t="n"/>
      <c r="N15" s="9">
        <f>IF(A15="","",SUM(B15:M15))</f>
        <v/>
      </c>
      <c r="O15" s="9">
        <f>IF(A15="","",N(Presupuesto!B20)*$B$3)</f>
        <v/>
      </c>
      <c r="P15" s="9">
        <f>IF(A15="","",N(O15)-N(N15))</f>
        <v/>
      </c>
    </row>
    <row r="16">
      <c r="A16">
        <f>IF(Presupuesto!A21="","",Presupuesto!A21)</f>
        <v/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IF(A16="","",SUM(B16:M16))</f>
        <v/>
      </c>
      <c r="O16" s="9">
        <f>IF(A16="","",N(Presupuesto!B21)*$B$3)</f>
        <v/>
      </c>
      <c r="P16" s="9">
        <f>IF(A16="","",N(O16)-N(N16))</f>
        <v/>
      </c>
    </row>
    <row r="17">
      <c r="A17">
        <f>IF(Presupuesto!A22="","",Presupuesto!A22)</f>
        <v/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IF(A17="","",SUM(B17:M17))</f>
        <v/>
      </c>
      <c r="O17" s="9">
        <f>IF(A17="","",N(Presupuesto!B22)*$B$3)</f>
        <v/>
      </c>
      <c r="P17" s="9">
        <f>IF(A17="","",N(O17)-N(N17))</f>
        <v/>
      </c>
    </row>
    <row r="18">
      <c r="A18">
        <f>IF(Presupuesto!A23="","",Presupuesto!A23)</f>
        <v/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IF(A18="","",SUM(B18:M18))</f>
        <v/>
      </c>
      <c r="O18" s="9">
        <f>IF(A18="","",N(Presupuesto!B23)*$B$3)</f>
        <v/>
      </c>
      <c r="P18" s="9">
        <f>IF(A18="","",N(O18)-N(N18))</f>
        <v/>
      </c>
    </row>
    <row r="19">
      <c r="A19">
        <f>IF(Presupuesto!A24="","",Presupuesto!A24)</f>
        <v/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IF(A19="","",SUM(B19:M19))</f>
        <v/>
      </c>
      <c r="O19" s="9">
        <f>IF(A19="","",N(Presupuesto!B24)*$B$3)</f>
        <v/>
      </c>
      <c r="P19" s="9">
        <f>IF(A19="","",N(O19)-N(N19))</f>
        <v/>
      </c>
    </row>
    <row r="20">
      <c r="A20">
        <f>IF(Presupuesto!A25="","",Presupuesto!A25)</f>
        <v/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IF(A20="","",SUM(B20:M20))</f>
        <v/>
      </c>
      <c r="O20" s="9">
        <f>IF(A20="","",N(Presupuesto!B25)*$B$3)</f>
        <v/>
      </c>
      <c r="P20" s="9">
        <f>IF(A20="","",N(O20)-N(N20))</f>
        <v/>
      </c>
    </row>
    <row r="21">
      <c r="A21">
        <f>IF(Presupuesto!A26="","",Presupuesto!A26)</f>
        <v/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IF(A21="","",SUM(B21:M21))</f>
        <v/>
      </c>
      <c r="O21" s="9">
        <f>IF(A21="","",N(Presupuesto!B26)*$B$3)</f>
        <v/>
      </c>
      <c r="P21" s="9">
        <f>IF(A21="","",N(O21)-N(N21))</f>
        <v/>
      </c>
    </row>
    <row r="22">
      <c r="A22">
        <f>IF(Presupuesto!A27="","",Presupuesto!A27)</f>
        <v/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IF(A22="","",SUM(B22:M22))</f>
        <v/>
      </c>
      <c r="O22" s="9">
        <f>IF(A22="","",N(Presupuesto!B27)*$B$3)</f>
        <v/>
      </c>
      <c r="P22" s="9">
        <f>IF(A22="","",N(O22)-N(N22))</f>
        <v/>
      </c>
    </row>
    <row r="23">
      <c r="A23">
        <f>IF(Presupuesto!A28="","",Presupuesto!A28)</f>
        <v/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IF(A23="","",SUM(B23:M23))</f>
        <v/>
      </c>
      <c r="O23" s="9">
        <f>IF(A23="","",N(Presupuesto!B28)*$B$3)</f>
        <v/>
      </c>
      <c r="P23" s="9">
        <f>IF(A23="","",N(O23)-N(N23))</f>
        <v/>
      </c>
    </row>
    <row r="24">
      <c r="A24">
        <f>IF(Presupuesto!A29="","",Presupuesto!A29)</f>
        <v/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IF(A24="","",SUM(B24:M24))</f>
        <v/>
      </c>
      <c r="O24" s="9">
        <f>IF(A24="","",N(Presupuesto!B29)*$B$3)</f>
        <v/>
      </c>
      <c r="P24" s="9">
        <f>IF(A24="","",N(O24)-N(N24))</f>
        <v/>
      </c>
    </row>
    <row r="26">
      <c r="A26" s="11" t="inlineStr">
        <is>
          <t>Total</t>
        </is>
      </c>
      <c r="N26" s="12">
        <f>SUM(N5:N24)</f>
        <v/>
      </c>
      <c r="O26" s="12">
        <f>SUM(O5:O24)</f>
        <v/>
      </c>
      <c r="P26" s="12">
        <f>SUM(P5:P24)</f>
        <v/>
      </c>
    </row>
    <row r="27">
      <c r="A27" s="14" t="inlineStr">
        <is>
          <t>Diferencia positiva: se ha gastado menos de lo presupuestado a la fecha. Negativa: más.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5" t="inlineStr">
        <is>
          <t>Cómo se usa esta hoja</t>
        </is>
      </c>
    </row>
    <row r="3" ht="30" customHeight="1">
      <c r="A3" s="16" t="inlineStr">
        <is>
          <t>El presupuesto anual es lo que cuesta operar el condominio un año, rubro por rubro. Lo prepara la</t>
        </is>
      </c>
    </row>
    <row r="4" ht="30" customHeight="1">
      <c r="A4" s="16" t="inlineStr">
        <is>
          <t>administración y lo aprueba la asamblea. De ahí sale la cuota; sin presupuesto aprobado, la cuota</t>
        </is>
      </c>
    </row>
    <row r="5" ht="15" customHeight="1">
      <c r="A5" s="16" t="inlineStr">
        <is>
          <t>no tiene de dónde agarrarse cuando alguien la discute.</t>
        </is>
      </c>
    </row>
    <row r="6" ht="15" customHeight="1">
      <c r="A6" s="16" t="inlineStr"/>
    </row>
    <row r="7" ht="15" customHeight="1">
      <c r="A7" s="16" t="inlineStr">
        <is>
          <t>Presupuesto: un renglón por rubro con su gasto mensual. Al lado va lo ejercido el año anterior,</t>
        </is>
      </c>
    </row>
    <row r="8" ht="15" customHeight="1">
      <c r="A8" s="16" t="inlineStr">
        <is>
          <t>que es la primera pregunta de la asamblea. La variación dice cuánto sube o baja cada rubro.</t>
        </is>
      </c>
    </row>
    <row r="9" ht="15" customHeight="1">
      <c r="A9" s="16" t="inlineStr">
        <is>
          <t>Usa la columna de notas para explicar lo que cambia: un contrato nuevo, una póliza, una tarifa.</t>
        </is>
      </c>
    </row>
    <row r="10" ht="15" customHeight="1">
      <c r="A10" s="16" t="inlineStr"/>
    </row>
    <row r="11" ht="15" customHeight="1">
      <c r="A11" s="16" t="inlineStr">
        <is>
          <t>El fondo de reserva es un porcentaje encima del gasto, para reparaciones mayores. El porcentaje</t>
        </is>
      </c>
    </row>
    <row r="12" ht="15" customHeight="1">
      <c r="A12" s="16" t="inlineStr">
        <is>
          <t>lo fija el reglamento o la asamblea; la ley de condominios de cada estado puede pedir un mínimo.</t>
        </is>
      </c>
    </row>
    <row r="13" ht="15" customHeight="1">
      <c r="A13" s="16" t="inlineStr"/>
    </row>
    <row r="14" ht="15" customHeight="1">
      <c r="A14" s="16" t="inlineStr">
        <is>
          <t>Ejercido: durante el año se anota cada mes lo que se pagó de verdad. La hoja compara contra lo</t>
        </is>
      </c>
    </row>
    <row r="15" ht="15" customHeight="1">
      <c r="A15" s="16" t="inlineStr">
        <is>
          <t>presupuestado a la fecha y dice qué rubro va pasado. Es lo que el comité de vigilancia revisa.</t>
        </is>
      </c>
    </row>
    <row r="16" ht="15" customHeight="1">
      <c r="A16" s="16" t="inlineStr"/>
    </row>
    <row r="17" ht="15" customHeight="1">
      <c r="A17" s="16" t="inlineStr">
        <is>
          <t>La cuota de cada unidad se reparte por indiviso en la hoja del cálculo de la cuota de</t>
        </is>
      </c>
    </row>
    <row r="18" ht="15" customHeight="1">
      <c r="A18" s="16" t="inlineStr">
        <is>
          <t>mantenimiento. Con la cuota aprobada, la lista de unidades se sube a Makatea y el aviso de cada</t>
        </is>
      </c>
    </row>
    <row r="19" ht="15" customHeight="1">
      <c r="A19" s="16" t="inlineStr">
        <is>
          <t>mes sale solo. Esta hoja no sustituye lo que diga la ley de tu estado ni el reglamento.</t>
        </is>
      </c>
    </row>
    <row r="21">
      <c r="A21" s="14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2026-10-13T19:05:28Z</dcterms:created>
  <dcterms:modified xmlns:dcterms="http://purl.org/dc/terms/" xmlns:xsi="http://www.w3.org/2001/XMLSchema-instance" xsi:type="dcterms:W3CDTF">2026-10-13T19:05:28Z</dcterms:modified>
</cp:coreProperties>
</file>